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EC0A6E3E-1CAF-424D-86D7-7226F062FF24}" xr6:coauthVersionLast="47" xr6:coauthVersionMax="47" xr10:uidLastSave="{00000000-0000-0000-0000-000000000000}"/>
  <bookViews>
    <workbookView xWindow="-120" yWindow="-120" windowWidth="20730" windowHeight="11040" tabRatio="830" firstSheet="1" activeTab="1" xr2:uid="{00000000-000D-0000-FFFF-FFFF00000000}"/>
  </bookViews>
  <sheets>
    <sheet name="Multi Year- Hybrid Fees" sheetId="14" state="hidden" r:id="rId1"/>
    <sheet name="performance " sheetId="16" r:id="rId2"/>
    <sheet name="Backend" sheetId="1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9" i="14" l="1"/>
  <c r="O149" i="14" s="1"/>
  <c r="E142" i="14"/>
  <c r="E141" i="14"/>
  <c r="I149" i="14" l="1"/>
  <c r="K149" i="14"/>
  <c r="M149" i="14"/>
  <c r="F163" i="14"/>
  <c r="F150" i="14" l="1"/>
  <c r="F151" i="14" s="1"/>
  <c r="F152" i="14" l="1"/>
  <c r="F154" i="14" s="1"/>
  <c r="F157" i="14" s="1"/>
  <c r="F156" i="14" l="1"/>
  <c r="I15" i="17" s="1"/>
  <c r="J15" i="17" s="1"/>
  <c r="F158" i="14"/>
  <c r="G15" i="17" l="1"/>
  <c r="H15" i="17" s="1"/>
  <c r="F159" i="14"/>
  <c r="F161" i="14" s="1"/>
  <c r="F165" i="14" s="1"/>
  <c r="E144" i="14" l="1"/>
  <c r="J166" i="14" s="1"/>
  <c r="E166" i="14" l="1"/>
  <c r="F167" i="14" s="1"/>
  <c r="H166" i="14"/>
  <c r="L166" i="14"/>
  <c r="F166" i="14"/>
  <c r="N166" i="14"/>
  <c r="E15" i="17" l="1"/>
  <c r="F15" i="17" s="1"/>
  <c r="K15" i="17" s="1"/>
  <c r="F168" i="14"/>
  <c r="F170" i="14"/>
  <c r="H150" i="14" l="1"/>
  <c r="H151" i="14" s="1"/>
  <c r="H152" i="14" s="1"/>
  <c r="H162" i="14"/>
  <c r="H163" i="14" s="1"/>
  <c r="F171" i="14"/>
  <c r="H154" i="14" l="1"/>
  <c r="H156" i="14" l="1"/>
  <c r="I16" i="17" s="1"/>
  <c r="J16" i="17" s="1"/>
  <c r="H158" i="14"/>
  <c r="G16" i="17" s="1"/>
  <c r="H16" i="17" s="1"/>
  <c r="H157" i="14"/>
  <c r="H159" i="14" l="1"/>
  <c r="H161" i="14" s="1"/>
  <c r="H165" i="14" s="1"/>
  <c r="H167" i="14" s="1"/>
  <c r="E16" i="17" s="1"/>
  <c r="F16" i="17" s="1"/>
  <c r="K16" i="17" s="1"/>
  <c r="H168" i="14" l="1"/>
  <c r="H173" i="14"/>
  <c r="J162" i="14" s="1"/>
  <c r="J163" i="14" s="1"/>
  <c r="H170" i="14"/>
  <c r="J150" i="14" l="1"/>
  <c r="H171" i="14"/>
  <c r="J151" i="14" l="1"/>
  <c r="J152" i="14" s="1"/>
  <c r="J154" i="14" l="1"/>
  <c r="J157" i="14" l="1"/>
  <c r="J158" i="14"/>
  <c r="G17" i="17" s="1"/>
  <c r="H17" i="17" s="1"/>
  <c r="J156" i="14"/>
  <c r="I17" i="17" s="1"/>
  <c r="J17" i="17" s="1"/>
  <c r="J159" i="14" l="1"/>
  <c r="J161" i="14" s="1"/>
  <c r="J173" i="14" l="1"/>
  <c r="L162" i="14" s="1"/>
  <c r="L163" i="14" s="1"/>
  <c r="J165" i="14"/>
  <c r="J167" i="14" s="1"/>
  <c r="E17" i="17" s="1"/>
  <c r="F17" i="17" s="1"/>
  <c r="K17" i="17" s="1"/>
  <c r="J168" i="14" l="1"/>
  <c r="J170" i="14"/>
  <c r="L150" i="14" l="1"/>
  <c r="J171" i="14"/>
  <c r="L151" i="14" l="1"/>
  <c r="L152" i="14" s="1"/>
  <c r="L154" i="14" l="1"/>
  <c r="L158" i="14" l="1"/>
  <c r="G18" i="17" s="1"/>
  <c r="H18" i="17" s="1"/>
  <c r="L156" i="14"/>
  <c r="I18" i="17" s="1"/>
  <c r="J18" i="17" s="1"/>
  <c r="L157" i="14"/>
  <c r="L159" i="14" l="1"/>
  <c r="L161" i="14" s="1"/>
  <c r="L173" i="14" l="1"/>
  <c r="N162" i="14" s="1"/>
  <c r="N163" i="14" s="1"/>
  <c r="L165" i="14"/>
  <c r="L167" i="14" s="1"/>
  <c r="E18" i="17" s="1"/>
  <c r="F18" i="17" s="1"/>
  <c r="K18" i="17" s="1"/>
  <c r="L168" i="14" l="1"/>
  <c r="L170" i="14"/>
  <c r="N150" i="14" l="1"/>
  <c r="N151" i="14" s="1"/>
  <c r="N152" i="14" s="1"/>
  <c r="L171" i="14"/>
  <c r="N154" i="14" l="1"/>
  <c r="N157" i="14" l="1"/>
  <c r="N156" i="14"/>
  <c r="I19" i="17" s="1"/>
  <c r="J19" i="17" s="1"/>
  <c r="J4" i="16" s="1"/>
  <c r="N158" i="14"/>
  <c r="G19" i="17" s="1"/>
  <c r="H19" i="17" s="1"/>
  <c r="I4" i="16" s="1"/>
  <c r="N159" i="14" l="1"/>
  <c r="N161" i="14" s="1"/>
  <c r="N165" i="14" l="1"/>
  <c r="N167" i="14" s="1"/>
  <c r="E19" i="17" s="1"/>
  <c r="N173" i="14"/>
  <c r="F19" i="17" l="1"/>
  <c r="N168" i="14"/>
  <c r="N170" i="14"/>
  <c r="G4" i="16" s="1"/>
  <c r="M4" i="16" s="1"/>
  <c r="H4" i="16" l="1"/>
  <c r="K19" i="17"/>
  <c r="K4" i="16" s="1"/>
  <c r="N171" i="14"/>
  <c r="J180" i="14"/>
  <c r="L4" i="16" l="1"/>
  <c r="C139" i="14" l="1"/>
  <c r="C139" i="14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<sst xmlns="http://schemas.openxmlformats.org/spreadsheetml/2006/main" count="87" uniqueCount="82">
  <si>
    <t>Assumptions</t>
  </si>
  <si>
    <t>Management Fee (%age per annum)</t>
  </si>
  <si>
    <t>Capital Contribution (Rs.)</t>
  </si>
  <si>
    <t>Other Expenses (%age per annum)</t>
  </si>
  <si>
    <t xml:space="preserve">Gross Value of the Portfolio at the end of the year </t>
  </si>
  <si>
    <t xml:space="preserve">% Portfolio Return </t>
  </si>
  <si>
    <t>a</t>
  </si>
  <si>
    <t>b</t>
  </si>
  <si>
    <t>c</t>
  </si>
  <si>
    <t xml:space="preserve">Daily Weighted Average assets under management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</si>
  <si>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</si>
  <si>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</si>
  <si>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</si>
  <si>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</si>
  <si>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</si>
  <si>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</si>
  <si>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</si>
  <si>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</si>
  <si>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</si>
  <si>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</si>
  <si>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 xml:space="preserve">Gain / (Loss) on Investment based on the Scenario </t>
  </si>
  <si>
    <t>Other Expense</t>
  </si>
  <si>
    <t xml:space="preserve">Management Fees </t>
  </si>
  <si>
    <t>Performance (%age per annum)</t>
  </si>
  <si>
    <t>Hurdle Rate of Return (%age per annum)</t>
  </si>
  <si>
    <t>d</t>
  </si>
  <si>
    <t>e</t>
  </si>
  <si>
    <t>xi</t>
  </si>
  <si>
    <t>xii</t>
  </si>
  <si>
    <t>xiii</t>
  </si>
  <si>
    <t>xiv</t>
  </si>
  <si>
    <t>xv</t>
  </si>
  <si>
    <t>xvi</t>
  </si>
  <si>
    <t>Net value of the Portfolio at the end of the year after all fees and expenses</t>
  </si>
  <si>
    <t>Brokerage and Transaction cost</t>
  </si>
  <si>
    <t>viii = v + vi + vii</t>
  </si>
  <si>
    <t>f</t>
  </si>
  <si>
    <t>xvii</t>
  </si>
  <si>
    <t xml:space="preserve">Notes: </t>
  </si>
  <si>
    <t>Gain / (Loss)</t>
  </si>
  <si>
    <t>Variables can be changed</t>
  </si>
  <si>
    <t>xviii</t>
  </si>
  <si>
    <t>Is the Performance Fee charged?</t>
  </si>
  <si>
    <t>Profit Share To be taken by PMS</t>
  </si>
  <si>
    <t>Profit share of the PMS</t>
  </si>
  <si>
    <t>High Water Mark Value (HWM)</t>
  </si>
  <si>
    <t xml:space="preserve">Hurdle Rate of return </t>
  </si>
  <si>
    <t>Portfolio value in excess of Hurdle Rate Return</t>
  </si>
  <si>
    <t xml:space="preserve">Capital Contributed /Assets under Management </t>
  </si>
  <si>
    <t>Fees</t>
  </si>
  <si>
    <t>Total charges during the year (Sum of v, vi and vii)</t>
  </si>
  <si>
    <t xml:space="preserve">Value of the Portfolio before Performance fee </t>
  </si>
  <si>
    <t>High Water Mark to be carried forward for next year</t>
  </si>
  <si>
    <t>This is only a generic format for illustration, each portfolio manager can add numbers and method's of calculation as per the terms and conditions of the PMS agreement and as permitted under SEBI regulations.</t>
  </si>
  <si>
    <t xml:space="preserve">i=a </t>
  </si>
  <si>
    <t>ii = i*Scenario</t>
  </si>
  <si>
    <t>iii = i + ii</t>
  </si>
  <si>
    <t>iv = (i+ iii)/2</t>
  </si>
  <si>
    <t>v= iv * c</t>
  </si>
  <si>
    <t xml:space="preserve">vi= iv *f </t>
  </si>
  <si>
    <t>ix = iii -  viii</t>
  </si>
  <si>
    <t>vii=iv *b</t>
  </si>
  <si>
    <t>xvi = ix - xiv</t>
  </si>
  <si>
    <t>xi = x* e</t>
  </si>
  <si>
    <t>xvii = xvi /i * 100</t>
  </si>
  <si>
    <t xml:space="preserve">Initial investment </t>
  </si>
  <si>
    <t>Performance Fees</t>
  </si>
  <si>
    <t>Management Fees</t>
  </si>
  <si>
    <t xml:space="preserve">Final Amount </t>
  </si>
  <si>
    <t>Total returns</t>
  </si>
  <si>
    <t>CAGR</t>
  </si>
  <si>
    <t>time frame(yrs)</t>
  </si>
  <si>
    <t>Performance Fees (Rs.)</t>
  </si>
  <si>
    <t>Performance</t>
  </si>
  <si>
    <t>Management</t>
  </si>
  <si>
    <t>Management Fees (Rs.)</t>
  </si>
  <si>
    <t>Year</t>
  </si>
  <si>
    <t>Average Return</t>
  </si>
  <si>
    <t>Other Fees (Rs.)</t>
  </si>
  <si>
    <t>Total Fee (Rs.)</t>
  </si>
  <si>
    <t>Other fees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</si>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</sst>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#,##0_ ;[Red]\-#,##0\ "/>
    <numFmt numFmtId="166" formatCode="_ * #,##0_ ;_ * \-#,##0_ ;_ * &quot;-&quot;??_ ;_ @_ "/>
    <numFmt numFmtId="167" formatCode="#,##0.0_ ;[Red]\-#,##0.0\ "/>
    <numFmt numFmtId="168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0" fillId="0" borderId="0" xfId="0" applyNumberFormat="1"/>
    <xf numFmtId="10" fontId="0" fillId="0" borderId="0" xfId="1" applyNumberFormat="1" applyFont="1"/>
    <xf numFmtId="4" fontId="0" fillId="0" borderId="0" xfId="0" applyNumberFormat="1"/>
    <xf numFmtId="9" fontId="0" fillId="0" borderId="0" xfId="0" applyNumberFormat="1"/>
    <xf numFmtId="0" fontId="4" fillId="0" borderId="0" xfId="0" applyFont="1"/>
    <xf numFmtId="0" fontId="4" fillId="3" borderId="0" xfId="0" applyFont="1" applyFill="1" applyBorder="1"/>
    <xf numFmtId="0" fontId="5" fillId="3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vertical="center"/>
    </xf>
    <xf numFmtId="10" fontId="4" fillId="3" borderId="0" xfId="0" applyNumberFormat="1" applyFont="1" applyFill="1" applyBorder="1" applyAlignment="1">
      <alignment vertical="center"/>
    </xf>
    <xf numFmtId="10" fontId="5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9" fontId="6" fillId="2" borderId="0" xfId="0" applyNumberFormat="1" applyFont="1" applyFill="1" applyBorder="1" applyAlignment="1">
      <alignment horizontal="left" vertical="center"/>
    </xf>
    <xf numFmtId="0" fontId="5" fillId="3" borderId="0" xfId="0" quotePrefix="1" applyFont="1" applyFill="1" applyBorder="1" applyAlignment="1">
      <alignment vertical="center" wrapText="1"/>
    </xf>
    <xf numFmtId="165" fontId="5" fillId="3" borderId="0" xfId="0" applyNumberFormat="1" applyFont="1" applyFill="1" applyBorder="1" applyAlignment="1">
      <alignment horizontal="right" vertical="center"/>
    </xf>
    <xf numFmtId="166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2" fontId="5" fillId="3" borderId="0" xfId="0" applyNumberFormat="1" applyFont="1" applyFill="1" applyBorder="1" applyAlignment="1">
      <alignment vertical="center"/>
    </xf>
    <xf numFmtId="9" fontId="5" fillId="3" borderId="0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vertical="center"/>
    </xf>
    <xf numFmtId="9" fontId="5" fillId="3" borderId="0" xfId="0" applyNumberFormat="1" applyFont="1" applyFill="1" applyBorder="1" applyAlignment="1">
      <alignment horizontal="left" vertical="center" wrapText="1"/>
    </xf>
    <xf numFmtId="9" fontId="5" fillId="3" borderId="0" xfId="0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horizontal="right" vertical="center"/>
    </xf>
    <xf numFmtId="10" fontId="5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167" fontId="5" fillId="3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" fontId="4" fillId="0" borderId="0" xfId="0" applyNumberFormat="1" applyFont="1"/>
  </cellXfs>
  <cellStyles count="3">
    <cellStyle name="Normal" xfId="0" builtinId="0"/>
    <cellStyle name="Percent" xfId="1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37:Z1122"/>
  <sheetViews>
    <sheetView showGridLines="0" topLeftCell="W1" zoomScale="90" zoomScaleNormal="90" workbookViewId="0">
      <selection activeCell="A120" sqref="A1:V1048576"/>
    </sheetView>
  </sheetViews>
  <sheetFormatPr defaultColWidth="14.42578125" defaultRowHeight="15" customHeight="1" x14ac:dyDescent="0.25"/>
  <cols>
    <col min="1" max="1" width="0" hidden="1" customWidth="1"/>
    <col min="2" max="2" width="4.140625" hidden="1" customWidth="1"/>
    <col min="3" max="3" width="48" hidden="1" customWidth="1"/>
    <col min="4" max="4" width="8" hidden="1" customWidth="1"/>
    <col min="5" max="5" width="18.28515625" hidden="1" customWidth="1"/>
    <col min="6" max="6" width="16.7109375" hidden="1" customWidth="1"/>
    <col min="7" max="7" width="8.85546875" hidden="1" customWidth="1"/>
    <col min="8" max="8" width="18" hidden="1" customWidth="1"/>
    <col min="9" max="9" width="6.140625" hidden="1" customWidth="1"/>
    <col min="10" max="10" width="16.85546875" hidden="1" customWidth="1"/>
    <col min="11" max="11" width="6.140625" hidden="1" customWidth="1"/>
    <col min="12" max="12" width="16.5703125" hidden="1" customWidth="1"/>
    <col min="13" max="13" width="9.28515625" hidden="1" customWidth="1"/>
    <col min="14" max="14" width="19" hidden="1" customWidth="1"/>
    <col min="15" max="15" width="6.140625" hidden="1" customWidth="1"/>
    <col min="16" max="16" width="14.7109375" hidden="1" customWidth="1"/>
    <col min="17" max="17" width="11" hidden="1" customWidth="1"/>
    <col min="18" max="18" width="8.85546875" hidden="1" customWidth="1"/>
    <col min="19" max="19" width="10.42578125" hidden="1" customWidth="1"/>
    <col min="20" max="20" width="8.85546875" hidden="1" customWidth="1"/>
    <col min="21" max="21" width="20.140625" hidden="1" customWidth="1"/>
    <col min="22" max="22" width="8.85546875" hidden="1" customWidth="1"/>
    <col min="23" max="26" width="8.85546875" customWidth="1"/>
  </cols>
  <sheetData>
    <row r="137" spans="2:14" s="9" customFormat="1" ht="15" customHeight="1" x14ac:dyDescent="0.25"/>
    <row r="138" spans="2:14" s="9" customFormat="1" ht="15" customHeight="1" x14ac:dyDescent="0.25"/>
    <row r="139" spans="2:14" s="9" customFormat="1" ht="30" x14ac:dyDescent="0.25">
      <c r="B139" s="10"/>
      <c r="C139" s="10" cm="1">
        <f t="array" aca="1" ref="C139" ca="1">C139:O174</f>
        <v>0</v>
      </c>
      <c r="D139" s="10"/>
      <c r="E139" s="11" t="s">
        <v>40</v>
      </c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2:14" s="9" customFormat="1" x14ac:dyDescent="0.25">
      <c r="B140" s="10"/>
      <c r="C140" s="12" t="s">
        <v>0</v>
      </c>
      <c r="D140" s="13"/>
      <c r="E140" s="12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2:14" s="9" customFormat="1" x14ac:dyDescent="0.25">
      <c r="B141" s="10"/>
      <c r="C141" s="14" t="s">
        <v>2</v>
      </c>
      <c r="D141" s="15" t="s">
        <v>6</v>
      </c>
      <c r="E141" s="16">
        <f>'performance '!B4</f>
        <v>6000000</v>
      </c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2:14" s="9" customFormat="1" x14ac:dyDescent="0.25">
      <c r="B142" s="10"/>
      <c r="C142" s="14" t="s">
        <v>1</v>
      </c>
      <c r="D142" s="15" t="s">
        <v>7</v>
      </c>
      <c r="E142" s="17">
        <f>'performance '!F4</f>
        <v>1.4999999999999999E-2</v>
      </c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14" s="9" customFormat="1" x14ac:dyDescent="0.25">
      <c r="B143" s="10"/>
      <c r="C143" s="14" t="s">
        <v>3</v>
      </c>
      <c r="D143" s="15" t="s">
        <v>8</v>
      </c>
      <c r="E143" s="17">
        <v>5.0000000000000001E-3</v>
      </c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s="9" customFormat="1" x14ac:dyDescent="0.25">
      <c r="B144" s="10"/>
      <c r="C144" s="14" t="s">
        <v>23</v>
      </c>
      <c r="D144" s="15" t="s">
        <v>25</v>
      </c>
      <c r="E144" s="17">
        <f>'performance '!E4</f>
        <v>0.15</v>
      </c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26" s="9" customFormat="1" x14ac:dyDescent="0.25">
      <c r="B145" s="10"/>
      <c r="C145" s="14" t="s">
        <v>24</v>
      </c>
      <c r="D145" s="15" t="s">
        <v>26</v>
      </c>
      <c r="E145" s="17">
        <v>0.1</v>
      </c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2:26" s="9" customFormat="1" x14ac:dyDescent="0.25">
      <c r="B146" s="10"/>
      <c r="C146" s="14" t="s">
        <v>34</v>
      </c>
      <c r="D146" s="15" t="s">
        <v>36</v>
      </c>
      <c r="E146" s="17">
        <v>2E-3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26" s="9" customFormat="1" x14ac:dyDescent="0.25">
      <c r="B147" s="10"/>
      <c r="C147" s="14"/>
      <c r="D147" s="15"/>
      <c r="E147" s="14"/>
      <c r="F147" s="1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2:26" s="9" customFormat="1" x14ac:dyDescent="0.25">
      <c r="B148" s="10"/>
      <c r="C148" s="19" t="s">
        <v>49</v>
      </c>
      <c r="D148" s="20"/>
      <c r="E148" s="20"/>
      <c r="F148" s="21">
        <v>1</v>
      </c>
      <c r="G148" s="20"/>
      <c r="H148" s="21">
        <v>2</v>
      </c>
      <c r="I148" s="20"/>
      <c r="J148" s="21">
        <v>3</v>
      </c>
      <c r="K148" s="20"/>
      <c r="L148" s="21">
        <v>4</v>
      </c>
      <c r="M148" s="20"/>
      <c r="N148" s="21">
        <v>5</v>
      </c>
      <c r="O148" s="2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2:26" s="9" customFormat="1" x14ac:dyDescent="0.25">
      <c r="B149" s="10"/>
      <c r="C149" s="20"/>
      <c r="D149" s="20"/>
      <c r="E149" s="20"/>
      <c r="F149" s="22" t="s">
        <v>39</v>
      </c>
      <c r="G149" s="23">
        <f>'performance '!C4</f>
        <v>0.15</v>
      </c>
      <c r="H149" s="22" t="s">
        <v>39</v>
      </c>
      <c r="I149" s="23">
        <f>G149</f>
        <v>0.15</v>
      </c>
      <c r="J149" s="22" t="s">
        <v>39</v>
      </c>
      <c r="K149" s="23">
        <f>G149</f>
        <v>0.15</v>
      </c>
      <c r="L149" s="22" t="s">
        <v>39</v>
      </c>
      <c r="M149" s="23">
        <f>G149</f>
        <v>0.15</v>
      </c>
      <c r="N149" s="22" t="s">
        <v>39</v>
      </c>
      <c r="O149" s="23">
        <f>G149</f>
        <v>0.15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2:26" s="9" customFormat="1" x14ac:dyDescent="0.25">
      <c r="B150" s="10"/>
      <c r="C150" s="14" t="s">
        <v>48</v>
      </c>
      <c r="D150" s="15" t="s">
        <v>10</v>
      </c>
      <c r="E150" s="24" t="s">
        <v>54</v>
      </c>
      <c r="F150" s="25">
        <f>$E$141</f>
        <v>6000000</v>
      </c>
      <c r="G150" s="20"/>
      <c r="H150" s="25">
        <f>F170</f>
        <v>6569385</v>
      </c>
      <c r="I150" s="25"/>
      <c r="J150" s="25">
        <f>H170</f>
        <v>7373461.3005375005</v>
      </c>
      <c r="K150" s="25"/>
      <c r="L150" s="25">
        <f>J170</f>
        <v>8280238.8366151014</v>
      </c>
      <c r="M150" s="20"/>
      <c r="N150" s="25">
        <f>L170</f>
        <v>9297821.1539951749</v>
      </c>
      <c r="O150" s="2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2:26" s="9" customFormat="1" x14ac:dyDescent="0.25">
      <c r="B151" s="10"/>
      <c r="C151" s="14" t="s">
        <v>20</v>
      </c>
      <c r="D151" s="15" t="s">
        <v>11</v>
      </c>
      <c r="E151" s="24" t="s">
        <v>55</v>
      </c>
      <c r="F151" s="25">
        <f>F150*G149</f>
        <v>900000</v>
      </c>
      <c r="G151" s="20"/>
      <c r="H151" s="25">
        <f>H150*I149</f>
        <v>985407.75</v>
      </c>
      <c r="I151" s="25"/>
      <c r="J151" s="25">
        <f>J150*K149</f>
        <v>1106019.1950806251</v>
      </c>
      <c r="K151" s="25"/>
      <c r="L151" s="26">
        <f>L150*M149</f>
        <v>1242035.8254922652</v>
      </c>
      <c r="M151" s="26"/>
      <c r="N151" s="26">
        <f>N150*O149</f>
        <v>1394673.1730992761</v>
      </c>
      <c r="O151" s="26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2:26" s="9" customFormat="1" x14ac:dyDescent="0.25">
      <c r="B152" s="10"/>
      <c r="C152" s="14" t="s">
        <v>4</v>
      </c>
      <c r="D152" s="15" t="s">
        <v>12</v>
      </c>
      <c r="E152" s="24" t="s">
        <v>56</v>
      </c>
      <c r="F152" s="25">
        <f>F150+F151</f>
        <v>6900000</v>
      </c>
      <c r="G152" s="20"/>
      <c r="H152" s="25">
        <f>H150+H151</f>
        <v>7554792.75</v>
      </c>
      <c r="I152" s="25"/>
      <c r="J152" s="25">
        <f>J150+J151</f>
        <v>8479480.4956181254</v>
      </c>
      <c r="K152" s="25"/>
      <c r="L152" s="25">
        <f>L150+L151</f>
        <v>9522274.6621073671</v>
      </c>
      <c r="M152" s="25"/>
      <c r="N152" s="25">
        <f>N150+N151</f>
        <v>10692494.327094451</v>
      </c>
      <c r="O152" s="25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2:26" s="9" customFormat="1" x14ac:dyDescent="0.25">
      <c r="B153" s="10"/>
      <c r="C153" s="27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2:26" s="9" customFormat="1" x14ac:dyDescent="0.25">
      <c r="B154" s="10"/>
      <c r="C154" s="14" t="s">
        <v>9</v>
      </c>
      <c r="D154" s="15" t="s">
        <v>13</v>
      </c>
      <c r="E154" s="24" t="s">
        <v>57</v>
      </c>
      <c r="F154" s="28">
        <f>(F152+F150)/2</f>
        <v>6450000</v>
      </c>
      <c r="G154" s="20"/>
      <c r="H154" s="28">
        <f>(H152+H150)/2</f>
        <v>7062088.875</v>
      </c>
      <c r="I154" s="28"/>
      <c r="J154" s="28">
        <f>(J152+J150)/2</f>
        <v>7926470.898077813</v>
      </c>
      <c r="K154" s="28"/>
      <c r="L154" s="28">
        <f>(L152+L150)/2</f>
        <v>8901256.7493612338</v>
      </c>
      <c r="M154" s="28"/>
      <c r="N154" s="28">
        <f>(N152+N150)/2</f>
        <v>9995157.7405448128</v>
      </c>
      <c r="O154" s="28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2:26" s="9" customFormat="1" x14ac:dyDescent="0.25">
      <c r="B155" s="10"/>
      <c r="C155" s="27"/>
      <c r="D155" s="20"/>
      <c r="E155" s="20"/>
      <c r="F155" s="20"/>
      <c r="G155" s="20"/>
      <c r="H155" s="20"/>
      <c r="I155" s="20"/>
      <c r="J155" s="20"/>
      <c r="K155" s="20"/>
      <c r="L155" s="29"/>
      <c r="M155" s="29"/>
      <c r="N155" s="29"/>
      <c r="O155" s="29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2:26" s="9" customFormat="1" x14ac:dyDescent="0.25">
      <c r="B156" s="10"/>
      <c r="C156" s="14" t="s">
        <v>21</v>
      </c>
      <c r="D156" s="15" t="s">
        <v>14</v>
      </c>
      <c r="E156" s="24" t="s">
        <v>58</v>
      </c>
      <c r="F156" s="25">
        <f>F154*E143</f>
        <v>32250</v>
      </c>
      <c r="G156" s="20"/>
      <c r="H156" s="25">
        <f>H154*$E$143</f>
        <v>35310.444374999999</v>
      </c>
      <c r="I156" s="25"/>
      <c r="J156" s="25">
        <f>J154*$E$143</f>
        <v>39632.354490389065</v>
      </c>
      <c r="K156" s="25"/>
      <c r="L156" s="25">
        <f>L154*$E$143</f>
        <v>44506.28374680617</v>
      </c>
      <c r="M156" s="25"/>
      <c r="N156" s="25">
        <f>N154*$E$143</f>
        <v>49975.788702724065</v>
      </c>
      <c r="O156" s="25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2:26" s="9" customFormat="1" x14ac:dyDescent="0.25">
      <c r="B157" s="10"/>
      <c r="C157" s="14" t="s">
        <v>34</v>
      </c>
      <c r="D157" s="15" t="s">
        <v>15</v>
      </c>
      <c r="E157" s="24" t="s">
        <v>59</v>
      </c>
      <c r="F157" s="25">
        <f>F154*E146</f>
        <v>12900</v>
      </c>
      <c r="G157" s="20"/>
      <c r="H157" s="25">
        <f>H154*$E$146</f>
        <v>14124.177750000001</v>
      </c>
      <c r="I157" s="25"/>
      <c r="J157" s="25">
        <f>J154*$E$146</f>
        <v>15852.941796155626</v>
      </c>
      <c r="K157" s="25"/>
      <c r="L157" s="25">
        <f>L154*$E$146</f>
        <v>17802.513498722466</v>
      </c>
      <c r="M157" s="25"/>
      <c r="N157" s="25">
        <f>N154*$E$146</f>
        <v>19990.315481089627</v>
      </c>
      <c r="O157" s="25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2:26" s="9" customFormat="1" x14ac:dyDescent="0.25">
      <c r="B158" s="10"/>
      <c r="C158" s="14" t="s">
        <v>22</v>
      </c>
      <c r="D158" s="15" t="s">
        <v>16</v>
      </c>
      <c r="E158" s="14" t="s">
        <v>61</v>
      </c>
      <c r="F158" s="25">
        <f>(F154)*E142</f>
        <v>96750</v>
      </c>
      <c r="G158" s="20"/>
      <c r="H158" s="25">
        <f>(H154)*$E$142</f>
        <v>105931.33312499999</v>
      </c>
      <c r="I158" s="25"/>
      <c r="J158" s="25">
        <f>(J154)*$E$142</f>
        <v>118897.06347116719</v>
      </c>
      <c r="K158" s="25"/>
      <c r="L158" s="25">
        <f>L154*$E$142</f>
        <v>133518.8512404185</v>
      </c>
      <c r="M158" s="25"/>
      <c r="N158" s="25">
        <f>N154*$E$142</f>
        <v>149927.36610817219</v>
      </c>
      <c r="O158" s="25"/>
      <c r="P158" s="3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2:26" s="9" customFormat="1" ht="34.5" customHeight="1" x14ac:dyDescent="0.25">
      <c r="B159" s="10"/>
      <c r="C159" s="14" t="s">
        <v>50</v>
      </c>
      <c r="D159" s="15" t="s">
        <v>17</v>
      </c>
      <c r="E159" s="31" t="s">
        <v>35</v>
      </c>
      <c r="F159" s="25">
        <f>F156+F157+F158</f>
        <v>141900</v>
      </c>
      <c r="G159" s="20"/>
      <c r="H159" s="25">
        <f>H158+H157+H156</f>
        <v>155365.95525</v>
      </c>
      <c r="I159" s="25"/>
      <c r="J159" s="25">
        <f>(J158+J157+J156)</f>
        <v>174382.35975771188</v>
      </c>
      <c r="K159" s="25"/>
      <c r="L159" s="25">
        <f>L156+L157+L158</f>
        <v>195827.64848594714</v>
      </c>
      <c r="M159" s="25"/>
      <c r="N159" s="25">
        <f>N156+N157+N158</f>
        <v>219893.4702919859</v>
      </c>
      <c r="O159" s="25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2:26" s="9" customFormat="1" ht="15.75" customHeight="1" x14ac:dyDescent="0.25">
      <c r="B160" s="10"/>
      <c r="C160" s="2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2:26" s="9" customFormat="1" ht="27.75" customHeight="1" x14ac:dyDescent="0.25">
      <c r="B161" s="10"/>
      <c r="C161" s="14" t="s">
        <v>51</v>
      </c>
      <c r="D161" s="15" t="s">
        <v>18</v>
      </c>
      <c r="E161" s="31" t="s">
        <v>60</v>
      </c>
      <c r="F161" s="25">
        <f>F152-F159</f>
        <v>6758100</v>
      </c>
      <c r="G161" s="20"/>
      <c r="H161" s="25">
        <f>H152-H159</f>
        <v>7399426.7947500004</v>
      </c>
      <c r="I161" s="20"/>
      <c r="J161" s="25">
        <f>J152-J159</f>
        <v>8305098.1358604133</v>
      </c>
      <c r="K161" s="20"/>
      <c r="L161" s="25">
        <f t="shared" ref="L161" si="0">L152-L159</f>
        <v>9326447.0136214197</v>
      </c>
      <c r="M161" s="20"/>
      <c r="N161" s="25">
        <f t="shared" ref="N161" si="1">N152-N159</f>
        <v>10472600.856802465</v>
      </c>
      <c r="O161" s="20"/>
      <c r="P161" s="10"/>
      <c r="Q161" s="32"/>
      <c r="R161" s="33"/>
      <c r="S161" s="33"/>
      <c r="T161" s="33"/>
      <c r="U161" s="34"/>
      <c r="V161" s="10"/>
      <c r="W161" s="10"/>
      <c r="X161" s="10"/>
      <c r="Y161" s="10"/>
      <c r="Z161" s="10"/>
    </row>
    <row r="162" spans="2:26" s="9" customFormat="1" ht="15.75" customHeight="1" x14ac:dyDescent="0.25">
      <c r="B162" s="10"/>
      <c r="C162" s="14" t="s">
        <v>45</v>
      </c>
      <c r="D162" s="15" t="s">
        <v>19</v>
      </c>
      <c r="E162" s="14"/>
      <c r="F162" s="25">
        <v>5000000</v>
      </c>
      <c r="G162" s="20"/>
      <c r="H162" s="25">
        <f>MAX(F162,F170)</f>
        <v>6569385</v>
      </c>
      <c r="I162" s="20"/>
      <c r="J162" s="25">
        <f>MAX(H173,H162)</f>
        <v>7399426.7947500004</v>
      </c>
      <c r="K162" s="25"/>
      <c r="L162" s="25">
        <f t="shared" ref="L162" si="2">MAX(J173,J162)</f>
        <v>8305098.1358604133</v>
      </c>
      <c r="M162" s="25"/>
      <c r="N162" s="25">
        <f t="shared" ref="N162" si="3">MAX(L173,L162)</f>
        <v>9326447.0136214197</v>
      </c>
      <c r="O162" s="25"/>
      <c r="P162" s="10"/>
      <c r="Q162" s="10"/>
      <c r="R162" s="10"/>
      <c r="S162" s="10"/>
      <c r="T162" s="10"/>
      <c r="U162" s="34"/>
      <c r="V162" s="10"/>
      <c r="W162" s="10"/>
      <c r="X162" s="10"/>
      <c r="Y162" s="10"/>
      <c r="Z162" s="10"/>
    </row>
    <row r="163" spans="2:26" s="9" customFormat="1" ht="15.75" customHeight="1" x14ac:dyDescent="0.25">
      <c r="B163" s="10"/>
      <c r="C163" s="35" t="s">
        <v>46</v>
      </c>
      <c r="D163" s="15" t="s">
        <v>27</v>
      </c>
      <c r="E163" s="35" t="s">
        <v>63</v>
      </c>
      <c r="F163" s="25">
        <f>F162*$E$145</f>
        <v>500000</v>
      </c>
      <c r="G163" s="20"/>
      <c r="H163" s="25">
        <f t="shared" ref="H163" si="4">H162*$E$145</f>
        <v>656938.5</v>
      </c>
      <c r="I163" s="20"/>
      <c r="J163" s="25">
        <f t="shared" ref="J163" si="5">J162*$E$145</f>
        <v>739942.67947500013</v>
      </c>
      <c r="K163" s="25"/>
      <c r="L163" s="25">
        <f t="shared" ref="L163" si="6">L162*$E$145</f>
        <v>830509.81358604133</v>
      </c>
      <c r="M163" s="25"/>
      <c r="N163" s="25">
        <f t="shared" ref="N163" si="7">N162*$E$145</f>
        <v>932644.70136214199</v>
      </c>
      <c r="O163" s="25"/>
      <c r="P163" s="10"/>
      <c r="Q163" s="36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2:26" s="9" customFormat="1" ht="16.5" customHeight="1" x14ac:dyDescent="0.25">
      <c r="B164" s="10"/>
      <c r="C164" s="35"/>
      <c r="D164" s="15"/>
      <c r="F164" s="25"/>
      <c r="G164" s="20"/>
      <c r="H164" s="29"/>
      <c r="I164" s="29"/>
      <c r="J164" s="29"/>
      <c r="K164" s="29"/>
      <c r="L164" s="29"/>
      <c r="M164" s="29"/>
      <c r="N164" s="29"/>
      <c r="O164" s="29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2:26" s="9" customFormat="1" ht="37.5" customHeight="1" x14ac:dyDescent="0.25">
      <c r="B165" s="10"/>
      <c r="C165" s="14" t="s">
        <v>47</v>
      </c>
      <c r="D165" s="15" t="s">
        <v>28</v>
      </c>
      <c r="E165" s="14"/>
      <c r="F165" s="25">
        <f>IF((F161-(F162+F163)) &gt; 0, (F161-(F162+F163)), 0)</f>
        <v>1258100</v>
      </c>
      <c r="G165" s="20"/>
      <c r="H165" s="25">
        <f>IF((H161-(H162+H163)) &gt; 0, (H161-(H162+H163)), 0)</f>
        <v>173103.29475000035</v>
      </c>
      <c r="I165" s="20"/>
      <c r="J165" s="25">
        <f t="shared" ref="J165" si="8">IF((J161-(J162+J163)) &gt; 0, (J161-(J162+J163)), 0)</f>
        <v>165728.66163541283</v>
      </c>
      <c r="K165" s="20"/>
      <c r="L165" s="25">
        <f t="shared" ref="L165" si="9">IF((L161-(L162+L163)) &gt; 0, (L161-(L162+L163)), 0)</f>
        <v>190839.06417496502</v>
      </c>
      <c r="M165" s="20"/>
      <c r="N165" s="25">
        <f t="shared" ref="N165" si="10">IF((N161-(N162+N163)) &gt; 0, (N161-(N162+N163)), 0)</f>
        <v>213509.14181890339</v>
      </c>
      <c r="O165" s="2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2:26" s="9" customFormat="1" ht="15.75" customHeight="1" x14ac:dyDescent="0.25">
      <c r="B166" s="10"/>
      <c r="C166" s="35" t="s">
        <v>44</v>
      </c>
      <c r="D166" s="15" t="s">
        <v>29</v>
      </c>
      <c r="E166" s="37">
        <f>$E$144</f>
        <v>0.15</v>
      </c>
      <c r="F166" s="38">
        <f t="shared" ref="F166:N166" si="11">$E$144</f>
        <v>0.15</v>
      </c>
      <c r="G166" s="38"/>
      <c r="H166" s="38">
        <f t="shared" si="11"/>
        <v>0.15</v>
      </c>
      <c r="I166" s="38"/>
      <c r="J166" s="38">
        <f t="shared" si="11"/>
        <v>0.15</v>
      </c>
      <c r="K166" s="38"/>
      <c r="L166" s="38">
        <f t="shared" si="11"/>
        <v>0.15</v>
      </c>
      <c r="M166" s="38"/>
      <c r="N166" s="38">
        <f t="shared" si="11"/>
        <v>0.15</v>
      </c>
      <c r="O166" s="38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2:26" s="9" customFormat="1" x14ac:dyDescent="0.25">
      <c r="B167" s="10"/>
      <c r="C167" s="35" t="s">
        <v>43</v>
      </c>
      <c r="D167" s="15" t="s">
        <v>30</v>
      </c>
      <c r="E167" s="35"/>
      <c r="F167" s="28">
        <f>IF(F165&gt;0,F165*E166,0)</f>
        <v>188715</v>
      </c>
      <c r="G167" s="20"/>
      <c r="H167" s="28">
        <f>IF(H165&gt;0,H166*H165,0)</f>
        <v>25965.494212500053</v>
      </c>
      <c r="I167" s="28"/>
      <c r="J167" s="28">
        <f>IF(J165&gt;0,J165*J166,0)</f>
        <v>24859.299245311926</v>
      </c>
      <c r="K167" s="20"/>
      <c r="L167" s="28">
        <f>IF(L165&gt;0,L165*L166,0)</f>
        <v>28625.859626244754</v>
      </c>
      <c r="M167" s="20"/>
      <c r="N167" s="28">
        <f>IF(N165&gt;0,N165*N166,0)</f>
        <v>32026.371272835506</v>
      </c>
      <c r="O167" s="20"/>
      <c r="P167" s="36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2:26" s="9" customFormat="1" ht="15.75" customHeight="1" x14ac:dyDescent="0.25">
      <c r="B168" s="10"/>
      <c r="C168" s="14" t="s">
        <v>42</v>
      </c>
      <c r="D168" s="15" t="s">
        <v>31</v>
      </c>
      <c r="E168" s="14"/>
      <c r="F168" s="25" t="str">
        <f>IF(F167&gt;0,"YES","NO")</f>
        <v>YES</v>
      </c>
      <c r="G168" s="20"/>
      <c r="H168" s="25" t="str">
        <f t="shared" ref="H168" si="12">IF(H167&gt;0,"YES","NO")</f>
        <v>YES</v>
      </c>
      <c r="I168" s="20"/>
      <c r="J168" s="25" t="str">
        <f t="shared" ref="J168" si="13">IF(J167&gt;0,"YES","NO")</f>
        <v>YES</v>
      </c>
      <c r="K168" s="20"/>
      <c r="L168" s="25" t="str">
        <f t="shared" ref="L168" si="14">IF(L167&gt;0,"YES","NO")</f>
        <v>YES</v>
      </c>
      <c r="M168" s="20"/>
      <c r="N168" s="25" t="str">
        <f t="shared" ref="N168" si="15">IF(N167&gt;0,"YES","NO")</f>
        <v>YES</v>
      </c>
      <c r="O168" s="20"/>
      <c r="P168" s="30"/>
      <c r="Q168" s="30"/>
      <c r="R168" s="10"/>
      <c r="S168" s="10"/>
      <c r="T168" s="10"/>
      <c r="U168" s="30"/>
      <c r="V168" s="10"/>
      <c r="W168" s="10"/>
      <c r="X168" s="10"/>
      <c r="Y168" s="10"/>
      <c r="Z168" s="10"/>
    </row>
    <row r="169" spans="2:26" s="9" customFormat="1" ht="15.75" customHeight="1" x14ac:dyDescent="0.25">
      <c r="B169" s="10"/>
      <c r="C169" s="2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2:26" s="9" customFormat="1" ht="33" customHeight="1" x14ac:dyDescent="0.25">
      <c r="B170" s="10"/>
      <c r="C170" s="14" t="s">
        <v>33</v>
      </c>
      <c r="D170" s="15" t="s">
        <v>32</v>
      </c>
      <c r="E170" s="14" t="s">
        <v>62</v>
      </c>
      <c r="F170" s="39">
        <f>F161-F167</f>
        <v>6569385</v>
      </c>
      <c r="G170" s="20"/>
      <c r="H170" s="39">
        <f>H161-H167</f>
        <v>7373461.3005375005</v>
      </c>
      <c r="I170" s="20"/>
      <c r="J170" s="39">
        <f>J161-J167</f>
        <v>8280238.8366151014</v>
      </c>
      <c r="K170" s="20"/>
      <c r="L170" s="39">
        <f>L161-L167</f>
        <v>9297821.1539951749</v>
      </c>
      <c r="M170" s="20"/>
      <c r="N170" s="39">
        <f>N161-N167</f>
        <v>10440574.48552963</v>
      </c>
      <c r="O170" s="2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2:26" s="9" customFormat="1" ht="29.25" customHeight="1" x14ac:dyDescent="0.25">
      <c r="B171" s="10"/>
      <c r="C171" s="14" t="s">
        <v>5</v>
      </c>
      <c r="D171" s="15" t="s">
        <v>37</v>
      </c>
      <c r="E171" s="14" t="s">
        <v>64</v>
      </c>
      <c r="F171" s="40">
        <f>F170/$E$141-1</f>
        <v>9.4897500000000079E-2</v>
      </c>
      <c r="G171" s="20"/>
      <c r="H171" s="40">
        <f t="shared" ref="H171" si="16">H170/$E$141-1</f>
        <v>0.22891021675625001</v>
      </c>
      <c r="I171" s="20"/>
      <c r="J171" s="40">
        <f t="shared" ref="J171" si="17">J170/$E$141-1</f>
        <v>0.38003980610251697</v>
      </c>
      <c r="K171" s="20"/>
      <c r="L171" s="40">
        <f t="shared" ref="L171" si="18">L170/$E$141-1</f>
        <v>0.54963685899919579</v>
      </c>
      <c r="M171" s="20"/>
      <c r="N171" s="40">
        <f t="shared" ref="N171" si="19">N170/$E$141-1</f>
        <v>0.74009574758827168</v>
      </c>
      <c r="O171" s="2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2:26" s="9" customFormat="1" ht="15.75" customHeight="1" x14ac:dyDescent="0.25">
      <c r="B172" s="10"/>
      <c r="C172" s="27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2:26" s="9" customFormat="1" ht="28.5" customHeight="1" x14ac:dyDescent="0.25">
      <c r="B173" s="10"/>
      <c r="C173" s="14" t="s">
        <v>52</v>
      </c>
      <c r="D173" s="15" t="s">
        <v>41</v>
      </c>
      <c r="E173" s="14"/>
      <c r="F173" s="25">
        <v>5000000</v>
      </c>
      <c r="G173" s="20"/>
      <c r="H173" s="25">
        <f>IF(H161&gt;F173,H161,F173)</f>
        <v>7399426.7947500004</v>
      </c>
      <c r="I173" s="20"/>
      <c r="J173" s="25">
        <f>IF(J161&gt;H173,J161,H173)</f>
        <v>8305098.1358604133</v>
      </c>
      <c r="K173" s="20"/>
      <c r="L173" s="25">
        <f t="shared" ref="L173" si="20">IF(L161&gt;J173,L161,J173)</f>
        <v>9326447.0136214197</v>
      </c>
      <c r="M173" s="20"/>
      <c r="N173" s="25">
        <f t="shared" ref="N173" si="21">IF(N161&gt;L173,N161,L173)</f>
        <v>10472600.856802465</v>
      </c>
      <c r="O173" s="20"/>
      <c r="P173" s="18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2:26" s="9" customFormat="1" ht="15.75" customHeight="1" x14ac:dyDescent="0.25">
      <c r="B174" s="10"/>
      <c r="C174" s="12"/>
      <c r="D174" s="15"/>
      <c r="E174" s="14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2:26" s="9" customFormat="1" ht="15.75" customHeight="1" x14ac:dyDescent="0.25">
      <c r="B175" s="41" t="s">
        <v>38</v>
      </c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2:26" s="9" customFormat="1" ht="35.450000000000003" customHeight="1" x14ac:dyDescent="0.25">
      <c r="B176" s="43">
        <v>1</v>
      </c>
      <c r="C176" s="44" t="s">
        <v>53</v>
      </c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2:26" s="9" customFormat="1" ht="15.75" customHeight="1" x14ac:dyDescent="0.25">
      <c r="B177" s="10"/>
      <c r="C177" s="14"/>
      <c r="D177" s="15"/>
      <c r="E177" s="14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2:26" s="9" customFormat="1" ht="15.75" customHeight="1" x14ac:dyDescent="0.25">
      <c r="B178" s="10"/>
      <c r="C178" s="14"/>
      <c r="D178" s="15"/>
      <c r="E178" s="14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2:26" s="9" customFormat="1" ht="15.75" customHeight="1" x14ac:dyDescent="0.25">
      <c r="B179" s="10"/>
      <c r="C179" s="14"/>
      <c r="D179" s="15"/>
      <c r="E179" s="14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2:26" s="9" customFormat="1" ht="15.75" customHeight="1" x14ac:dyDescent="0.25">
      <c r="B180" s="10"/>
      <c r="C180" s="14"/>
      <c r="D180" s="15"/>
      <c r="E180" s="14"/>
      <c r="F180" s="10"/>
      <c r="G180" s="10"/>
      <c r="H180" s="10"/>
      <c r="I180" s="10"/>
      <c r="J180" s="45">
        <f>N170</f>
        <v>10440574.48552963</v>
      </c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2:26" s="9" customFormat="1" ht="15.75" customHeight="1" x14ac:dyDescent="0.25">
      <c r="B181" s="10"/>
      <c r="C181" s="14"/>
      <c r="D181" s="15"/>
      <c r="E181" s="14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2:26" s="9" customFormat="1" ht="15.75" customHeight="1" x14ac:dyDescent="0.25">
      <c r="B182" s="10"/>
      <c r="C182" s="14"/>
      <c r="D182" s="15"/>
      <c r="E182" s="14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2:26" s="9" customFormat="1" ht="15.75" customHeight="1" x14ac:dyDescent="0.25">
      <c r="B183" s="10"/>
      <c r="C183" s="14"/>
      <c r="D183" s="15"/>
      <c r="E183" s="14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2:26" s="9" customFormat="1" ht="15.75" customHeight="1" x14ac:dyDescent="0.25">
      <c r="B184" s="10"/>
      <c r="C184" s="14"/>
      <c r="D184" s="15"/>
      <c r="E184" s="14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2:26" s="9" customFormat="1" ht="15.75" customHeight="1" x14ac:dyDescent="0.25">
      <c r="B185" s="10"/>
      <c r="C185" s="10"/>
      <c r="D185" s="15"/>
      <c r="E185" s="14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2:26" s="9" customFormat="1" ht="15.75" customHeight="1" x14ac:dyDescent="0.25">
      <c r="B186" s="10"/>
      <c r="C186" s="14"/>
      <c r="D186" s="15"/>
      <c r="E186" s="14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2:26" s="9" customFormat="1" ht="15.75" customHeight="1" x14ac:dyDescent="0.25">
      <c r="B187" s="10"/>
      <c r="C187" s="10"/>
      <c r="D187" s="15"/>
      <c r="E187" s="14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2:26" s="9" customFormat="1" ht="15.75" customHeight="1" x14ac:dyDescent="0.25">
      <c r="B188" s="10"/>
      <c r="C188" s="10"/>
      <c r="D188" s="15"/>
      <c r="E188" s="14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2:26" s="9" customFormat="1" ht="15.75" customHeight="1" x14ac:dyDescent="0.25">
      <c r="B189" s="10"/>
      <c r="C189" s="10"/>
      <c r="D189" s="15"/>
      <c r="E189" s="14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2:26" s="9" customFormat="1" ht="15.75" customHeight="1" x14ac:dyDescent="0.25">
      <c r="B190" s="10"/>
      <c r="C190" s="10"/>
      <c r="D190" s="15"/>
      <c r="E190" s="14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2:26" s="9" customFormat="1" ht="15.75" customHeight="1" x14ac:dyDescent="0.25">
      <c r="B191" s="10"/>
      <c r="C191" s="14"/>
      <c r="D191" s="15"/>
      <c r="E191" s="14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2:26" s="9" customFormat="1" ht="15.75" customHeight="1" x14ac:dyDescent="0.25">
      <c r="B192" s="10"/>
      <c r="C192" s="14"/>
      <c r="D192" s="15"/>
      <c r="E192" s="14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2:26" s="9" customFormat="1" ht="15.75" customHeight="1" x14ac:dyDescent="0.25">
      <c r="B193" s="10"/>
      <c r="C193" s="14"/>
      <c r="D193" s="15"/>
      <c r="E193" s="14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2:26" s="9" customFormat="1" ht="15.75" customHeight="1" x14ac:dyDescent="0.25">
      <c r="B194" s="10"/>
      <c r="C194" s="14"/>
      <c r="D194" s="15"/>
      <c r="E194" s="14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2:26" s="9" customFormat="1" ht="15.75" customHeight="1" x14ac:dyDescent="0.25">
      <c r="B195" s="10"/>
      <c r="C195" s="14"/>
      <c r="D195" s="15"/>
      <c r="E195" s="14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2:26" s="9" customFormat="1" ht="15.75" customHeight="1" x14ac:dyDescent="0.25">
      <c r="B196" s="10"/>
      <c r="C196" s="14"/>
      <c r="D196" s="15"/>
      <c r="E196" s="14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2:26" s="9" customFormat="1" ht="15.75" customHeight="1" x14ac:dyDescent="0.25">
      <c r="B197" s="10"/>
      <c r="C197" s="14"/>
      <c r="D197" s="15"/>
      <c r="E197" s="14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2:26" s="9" customFormat="1" ht="15.75" customHeight="1" x14ac:dyDescent="0.25">
      <c r="B198" s="10"/>
      <c r="C198" s="14"/>
      <c r="D198" s="15"/>
      <c r="E198" s="14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2:26" s="9" customFormat="1" ht="15.75" customHeight="1" x14ac:dyDescent="0.25">
      <c r="B199" s="10"/>
      <c r="C199" s="14"/>
      <c r="D199" s="15"/>
      <c r="E199" s="14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2:26" s="9" customFormat="1" ht="15.75" customHeight="1" x14ac:dyDescent="0.25">
      <c r="B200" s="10"/>
      <c r="C200" s="14"/>
      <c r="D200" s="15"/>
      <c r="E200" s="14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2:26" s="9" customFormat="1" ht="15.75" customHeight="1" x14ac:dyDescent="0.25">
      <c r="B201" s="10"/>
      <c r="C201" s="14"/>
      <c r="D201" s="15"/>
      <c r="E201" s="14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2:26" s="9" customFormat="1" ht="15.75" customHeight="1" x14ac:dyDescent="0.25">
      <c r="B202" s="10"/>
      <c r="C202" s="14"/>
      <c r="D202" s="15"/>
      <c r="E202" s="14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2:26" s="9" customFormat="1" ht="15.75" customHeight="1" x14ac:dyDescent="0.25">
      <c r="B203" s="10"/>
      <c r="C203" s="14"/>
      <c r="D203" s="15"/>
      <c r="E203" s="14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2:26" s="9" customFormat="1" ht="15.75" customHeight="1" x14ac:dyDescent="0.25">
      <c r="B204" s="10"/>
      <c r="C204" s="14"/>
      <c r="D204" s="15"/>
      <c r="E204" s="14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2:26" s="9" customFormat="1" ht="15.75" customHeight="1" x14ac:dyDescent="0.25">
      <c r="B205" s="10"/>
      <c r="C205" s="14"/>
      <c r="D205" s="15"/>
      <c r="E205" s="14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2:26" s="9" customFormat="1" ht="15.75" customHeight="1" x14ac:dyDescent="0.25">
      <c r="B206" s="10"/>
      <c r="C206" s="14"/>
      <c r="D206" s="15"/>
      <c r="E206" s="14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2:26" s="9" customFormat="1" ht="15.75" customHeight="1" x14ac:dyDescent="0.25">
      <c r="B207" s="10"/>
      <c r="C207" s="14"/>
      <c r="D207" s="15"/>
      <c r="E207" s="14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2:26" s="9" customFormat="1" ht="15.75" customHeight="1" x14ac:dyDescent="0.25">
      <c r="B208" s="10"/>
      <c r="C208" s="14"/>
      <c r="D208" s="15"/>
      <c r="E208" s="14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2:26" s="9" customFormat="1" ht="15.75" customHeight="1" x14ac:dyDescent="0.25">
      <c r="B209" s="10"/>
      <c r="C209" s="14"/>
      <c r="D209" s="15"/>
      <c r="E209" s="14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2:26" s="9" customFormat="1" ht="15.75" customHeight="1" x14ac:dyDescent="0.25">
      <c r="B210" s="10"/>
      <c r="C210" s="14"/>
      <c r="D210" s="15"/>
      <c r="E210" s="14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2:26" s="9" customFormat="1" ht="15.75" customHeight="1" x14ac:dyDescent="0.25">
      <c r="B211" s="10"/>
      <c r="C211" s="14"/>
      <c r="D211" s="15"/>
      <c r="E211" s="14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2:26" s="9" customFormat="1" ht="15.75" customHeight="1" x14ac:dyDescent="0.25">
      <c r="B212" s="10"/>
      <c r="C212" s="14"/>
      <c r="D212" s="15"/>
      <c r="E212" s="14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2:26" s="9" customFormat="1" ht="15.75" customHeight="1" x14ac:dyDescent="0.25">
      <c r="B213" s="10"/>
      <c r="C213" s="14"/>
      <c r="D213" s="15"/>
      <c r="E213" s="14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2:26" s="9" customFormat="1" ht="15.75" customHeight="1" x14ac:dyDescent="0.25">
      <c r="B214" s="10"/>
      <c r="C214" s="14"/>
      <c r="D214" s="15"/>
      <c r="E214" s="14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2:26" s="9" customFormat="1" ht="15.75" customHeight="1" x14ac:dyDescent="0.25">
      <c r="B215" s="10"/>
      <c r="C215" s="14"/>
      <c r="D215" s="15"/>
      <c r="E215" s="14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2:26" s="9" customFormat="1" ht="15.75" customHeight="1" x14ac:dyDescent="0.25">
      <c r="B216" s="10"/>
      <c r="C216" s="14"/>
      <c r="D216" s="15"/>
      <c r="E216" s="14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2:26" s="9" customFormat="1" ht="15.75" customHeight="1" x14ac:dyDescent="0.25">
      <c r="B217" s="10"/>
      <c r="C217" s="14"/>
      <c r="D217" s="15"/>
      <c r="E217" s="14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2:26" s="9" customFormat="1" ht="15.75" customHeight="1" x14ac:dyDescent="0.25">
      <c r="B218" s="10"/>
      <c r="C218" s="14"/>
      <c r="D218" s="15"/>
      <c r="E218" s="14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2:26" s="9" customFormat="1" ht="15.75" customHeight="1" x14ac:dyDescent="0.25">
      <c r="B219" s="10"/>
      <c r="C219" s="14"/>
      <c r="D219" s="15"/>
      <c r="E219" s="14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2:26" s="9" customFormat="1" ht="15.75" customHeight="1" x14ac:dyDescent="0.25">
      <c r="B220" s="10"/>
      <c r="C220" s="14"/>
      <c r="D220" s="15"/>
      <c r="E220" s="14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2:26" s="9" customFormat="1" ht="15.75" customHeight="1" x14ac:dyDescent="0.25">
      <c r="B221" s="10"/>
      <c r="C221" s="14"/>
      <c r="D221" s="15"/>
      <c r="E221" s="14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2:26" s="9" customFormat="1" ht="15.75" customHeight="1" x14ac:dyDescent="0.25">
      <c r="B222" s="10"/>
      <c r="C222" s="14"/>
      <c r="D222" s="15"/>
      <c r="E222" s="14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2:26" s="9" customFormat="1" ht="15.75" customHeight="1" x14ac:dyDescent="0.25">
      <c r="B223" s="10"/>
      <c r="C223" s="14"/>
      <c r="D223" s="15"/>
      <c r="E223" s="14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2:26" s="9" customFormat="1" ht="15.75" customHeight="1" x14ac:dyDescent="0.25">
      <c r="B224" s="10"/>
      <c r="C224" s="14"/>
      <c r="D224" s="15"/>
      <c r="E224" s="14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2:26" ht="15.75" customHeight="1" x14ac:dyDescent="0.25">
      <c r="B225" s="1"/>
      <c r="C225" s="2"/>
      <c r="D225" s="3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5.75" customHeight="1" x14ac:dyDescent="0.25">
      <c r="B226" s="1"/>
      <c r="C226" s="2"/>
      <c r="D226" s="3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5.75" customHeight="1" x14ac:dyDescent="0.25">
      <c r="B227" s="1"/>
      <c r="C227" s="2"/>
      <c r="D227" s="3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5.75" customHeight="1" x14ac:dyDescent="0.25">
      <c r="B228" s="1"/>
      <c r="C228" s="2"/>
      <c r="D228" s="3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5.75" customHeight="1" x14ac:dyDescent="0.25">
      <c r="B229" s="1"/>
      <c r="C229" s="2"/>
      <c r="D229" s="3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5.75" customHeight="1" x14ac:dyDescent="0.25">
      <c r="B230" s="1"/>
      <c r="C230" s="2"/>
      <c r="D230" s="3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5.75" customHeight="1" x14ac:dyDescent="0.25">
      <c r="B231" s="1"/>
      <c r="C231" s="2"/>
      <c r="D231" s="3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5.75" customHeight="1" x14ac:dyDescent="0.25">
      <c r="B232" s="1"/>
      <c r="C232" s="2"/>
      <c r="D232" s="3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5.75" customHeight="1" x14ac:dyDescent="0.25">
      <c r="B233" s="1"/>
      <c r="C233" s="2"/>
      <c r="D233" s="3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5.75" customHeight="1" x14ac:dyDescent="0.25">
      <c r="B234" s="1"/>
      <c r="C234" s="2"/>
      <c r="D234" s="3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5.75" customHeight="1" x14ac:dyDescent="0.25">
      <c r="B235" s="1"/>
      <c r="C235" s="2"/>
      <c r="D235" s="3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5.75" customHeight="1" x14ac:dyDescent="0.25">
      <c r="B236" s="1"/>
      <c r="C236" s="2"/>
      <c r="D236" s="3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5.75" customHeight="1" x14ac:dyDescent="0.25">
      <c r="B237" s="1"/>
      <c r="C237" s="2"/>
      <c r="D237" s="3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5.75" customHeight="1" x14ac:dyDescent="0.25">
      <c r="B238" s="1"/>
      <c r="C238" s="2"/>
      <c r="D238" s="3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5.75" customHeight="1" x14ac:dyDescent="0.25">
      <c r="B239" s="1"/>
      <c r="C239" s="2"/>
      <c r="D239" s="3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5.75" customHeight="1" x14ac:dyDescent="0.25">
      <c r="B240" s="1"/>
      <c r="C240" s="2"/>
      <c r="D240" s="3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5.75" customHeight="1" x14ac:dyDescent="0.25">
      <c r="B241" s="1"/>
      <c r="C241" s="2"/>
      <c r="D241" s="3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5.75" customHeight="1" x14ac:dyDescent="0.25">
      <c r="B242" s="1"/>
      <c r="C242" s="2"/>
      <c r="D242" s="3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5.75" customHeight="1" x14ac:dyDescent="0.25">
      <c r="B243" s="1"/>
      <c r="C243" s="2"/>
      <c r="D243" s="3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5.75" customHeight="1" x14ac:dyDescent="0.25">
      <c r="B244" s="1"/>
      <c r="C244" s="2"/>
      <c r="D244" s="3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5.75" customHeight="1" x14ac:dyDescent="0.25">
      <c r="B245" s="1"/>
      <c r="C245" s="2"/>
      <c r="D245" s="3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5.75" customHeight="1" x14ac:dyDescent="0.25">
      <c r="B246" s="1"/>
      <c r="C246" s="2"/>
      <c r="D246" s="3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5.75" customHeight="1" x14ac:dyDescent="0.25">
      <c r="B247" s="1"/>
      <c r="C247" s="2"/>
      <c r="D247" s="3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5.75" customHeight="1" x14ac:dyDescent="0.25">
      <c r="B248" s="1"/>
      <c r="C248" s="2"/>
      <c r="D248" s="3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5.75" customHeight="1" x14ac:dyDescent="0.25">
      <c r="B249" s="1"/>
      <c r="C249" s="2"/>
      <c r="D249" s="3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5.75" customHeight="1" x14ac:dyDescent="0.25">
      <c r="B250" s="1"/>
      <c r="C250" s="2"/>
      <c r="D250" s="3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5.75" customHeight="1" x14ac:dyDescent="0.25">
      <c r="B251" s="1"/>
      <c r="C251" s="2"/>
      <c r="D251" s="3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5.75" customHeight="1" x14ac:dyDescent="0.25">
      <c r="B252" s="1"/>
      <c r="C252" s="2"/>
      <c r="D252" s="3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5.75" customHeight="1" x14ac:dyDescent="0.25">
      <c r="B253" s="1"/>
      <c r="C253" s="2"/>
      <c r="D253" s="3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5.75" customHeight="1" x14ac:dyDescent="0.25">
      <c r="B254" s="1"/>
      <c r="C254" s="2"/>
      <c r="D254" s="3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5.75" customHeight="1" x14ac:dyDescent="0.25">
      <c r="B255" s="1"/>
      <c r="C255" s="2"/>
      <c r="D255" s="3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5.75" customHeight="1" x14ac:dyDescent="0.25">
      <c r="B256" s="1"/>
      <c r="C256" s="2"/>
      <c r="D256" s="3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5.75" customHeight="1" x14ac:dyDescent="0.25">
      <c r="B257" s="1"/>
      <c r="C257" s="2"/>
      <c r="D257" s="3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5.75" customHeight="1" x14ac:dyDescent="0.25">
      <c r="B258" s="1"/>
      <c r="C258" s="2"/>
      <c r="D258" s="3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5.75" customHeight="1" x14ac:dyDescent="0.25">
      <c r="B259" s="1"/>
      <c r="C259" s="2"/>
      <c r="D259" s="3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5.75" customHeight="1" x14ac:dyDescent="0.25">
      <c r="B260" s="1"/>
      <c r="C260" s="2"/>
      <c r="D260" s="3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5.75" customHeight="1" x14ac:dyDescent="0.25">
      <c r="B261" s="1"/>
      <c r="C261" s="2"/>
      <c r="D261" s="3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5.75" customHeight="1" x14ac:dyDescent="0.25">
      <c r="B262" s="1"/>
      <c r="C262" s="2"/>
      <c r="D262" s="3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5.75" customHeight="1" x14ac:dyDescent="0.25">
      <c r="B263" s="1"/>
      <c r="C263" s="2"/>
      <c r="D263" s="3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5.75" customHeight="1" x14ac:dyDescent="0.25">
      <c r="B264" s="1"/>
      <c r="C264" s="2"/>
      <c r="D264" s="3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5.75" customHeight="1" x14ac:dyDescent="0.25">
      <c r="B265" s="1"/>
      <c r="C265" s="2"/>
      <c r="D265" s="3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5.75" customHeight="1" x14ac:dyDescent="0.25">
      <c r="B266" s="1"/>
      <c r="C266" s="2"/>
      <c r="D266" s="3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5.75" customHeight="1" x14ac:dyDescent="0.25">
      <c r="B267" s="1"/>
      <c r="C267" s="2"/>
      <c r="D267" s="3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5.75" customHeight="1" x14ac:dyDescent="0.25">
      <c r="B268" s="1"/>
      <c r="C268" s="2"/>
      <c r="D268" s="3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5.75" customHeight="1" x14ac:dyDescent="0.25">
      <c r="B269" s="1"/>
      <c r="C269" s="2"/>
      <c r="D269" s="3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5.75" customHeight="1" x14ac:dyDescent="0.25">
      <c r="B270" s="1"/>
      <c r="C270" s="2"/>
      <c r="D270" s="3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5.75" customHeight="1" x14ac:dyDescent="0.25">
      <c r="B271" s="1"/>
      <c r="C271" s="2"/>
      <c r="D271" s="3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5.75" customHeight="1" x14ac:dyDescent="0.25">
      <c r="B272" s="1"/>
      <c r="C272" s="2"/>
      <c r="D272" s="3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5.75" customHeight="1" x14ac:dyDescent="0.25">
      <c r="B273" s="1"/>
      <c r="C273" s="2"/>
      <c r="D273" s="3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5.75" customHeight="1" x14ac:dyDescent="0.25">
      <c r="B274" s="1"/>
      <c r="C274" s="2"/>
      <c r="D274" s="3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5.75" customHeight="1" x14ac:dyDescent="0.25">
      <c r="B275" s="1"/>
      <c r="C275" s="2"/>
      <c r="D275" s="3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5.75" customHeight="1" x14ac:dyDescent="0.25">
      <c r="B276" s="1"/>
      <c r="C276" s="2"/>
      <c r="D276" s="3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5.75" customHeight="1" x14ac:dyDescent="0.25">
      <c r="B277" s="1"/>
      <c r="C277" s="2"/>
      <c r="D277" s="3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5.75" customHeight="1" x14ac:dyDescent="0.25">
      <c r="B278" s="1"/>
      <c r="C278" s="2"/>
      <c r="D278" s="3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5.75" customHeight="1" x14ac:dyDescent="0.25">
      <c r="B279" s="1"/>
      <c r="C279" s="2"/>
      <c r="D279" s="3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5.75" customHeight="1" x14ac:dyDescent="0.25">
      <c r="B280" s="1"/>
      <c r="C280" s="2"/>
      <c r="D280" s="3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5.75" customHeight="1" x14ac:dyDescent="0.25">
      <c r="B281" s="1"/>
      <c r="C281" s="2"/>
      <c r="D281" s="3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5.75" customHeight="1" x14ac:dyDescent="0.25">
      <c r="B282" s="1"/>
      <c r="C282" s="2"/>
      <c r="D282" s="3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5.75" customHeight="1" x14ac:dyDescent="0.25">
      <c r="B283" s="1"/>
      <c r="C283" s="2"/>
      <c r="D283" s="3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5.75" customHeight="1" x14ac:dyDescent="0.25">
      <c r="B284" s="1"/>
      <c r="C284" s="2"/>
      <c r="D284" s="3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5.75" customHeight="1" x14ac:dyDescent="0.25">
      <c r="B285" s="1"/>
      <c r="C285" s="2"/>
      <c r="D285" s="3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5.75" customHeight="1" x14ac:dyDescent="0.25">
      <c r="B286" s="1"/>
      <c r="C286" s="2"/>
      <c r="D286" s="3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5.75" customHeight="1" x14ac:dyDescent="0.25">
      <c r="B287" s="1"/>
      <c r="C287" s="2"/>
      <c r="D287" s="3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5.75" customHeight="1" x14ac:dyDescent="0.25">
      <c r="B288" s="1"/>
      <c r="C288" s="2"/>
      <c r="D288" s="3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5.75" customHeight="1" x14ac:dyDescent="0.25">
      <c r="B289" s="1"/>
      <c r="C289" s="2"/>
      <c r="D289" s="3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5.75" customHeight="1" x14ac:dyDescent="0.25">
      <c r="B290" s="1"/>
      <c r="C290" s="2"/>
      <c r="D290" s="3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5.75" customHeight="1" x14ac:dyDescent="0.25">
      <c r="B291" s="1"/>
      <c r="C291" s="2"/>
      <c r="D291" s="3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5.75" customHeight="1" x14ac:dyDescent="0.25">
      <c r="B292" s="1"/>
      <c r="C292" s="2"/>
      <c r="D292" s="3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5.75" customHeight="1" x14ac:dyDescent="0.25">
      <c r="B293" s="1"/>
      <c r="C293" s="2"/>
      <c r="D293" s="3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5.75" customHeight="1" x14ac:dyDescent="0.25">
      <c r="B294" s="1"/>
      <c r="C294" s="2"/>
      <c r="D294" s="3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5.75" customHeight="1" x14ac:dyDescent="0.25">
      <c r="B295" s="1"/>
      <c r="C295" s="2"/>
      <c r="D295" s="3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5.75" customHeight="1" x14ac:dyDescent="0.25">
      <c r="B296" s="1"/>
      <c r="C296" s="2"/>
      <c r="D296" s="3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5.75" customHeight="1" x14ac:dyDescent="0.25">
      <c r="B297" s="1"/>
      <c r="C297" s="2"/>
      <c r="D297" s="3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5.75" customHeight="1" x14ac:dyDescent="0.25">
      <c r="B298" s="1"/>
      <c r="C298" s="2"/>
      <c r="D298" s="3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5.75" customHeight="1" x14ac:dyDescent="0.25">
      <c r="B299" s="1"/>
      <c r="C299" s="2"/>
      <c r="D299" s="3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5.75" customHeight="1" x14ac:dyDescent="0.25">
      <c r="B300" s="1"/>
      <c r="C300" s="2"/>
      <c r="D300" s="3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5.75" customHeight="1" x14ac:dyDescent="0.25">
      <c r="B301" s="1"/>
      <c r="C301" s="2"/>
      <c r="D301" s="3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5.75" customHeight="1" x14ac:dyDescent="0.25">
      <c r="B302" s="1"/>
      <c r="C302" s="2"/>
      <c r="D302" s="3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5.75" customHeight="1" x14ac:dyDescent="0.25">
      <c r="B303" s="1"/>
      <c r="C303" s="2"/>
      <c r="D303" s="3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5.75" customHeight="1" x14ac:dyDescent="0.25">
      <c r="B304" s="1"/>
      <c r="C304" s="2"/>
      <c r="D304" s="3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5.75" customHeight="1" x14ac:dyDescent="0.25">
      <c r="B305" s="1"/>
      <c r="C305" s="2"/>
      <c r="D305" s="3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5.75" customHeight="1" x14ac:dyDescent="0.25">
      <c r="B306" s="1"/>
      <c r="C306" s="2"/>
      <c r="D306" s="3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5.75" customHeight="1" x14ac:dyDescent="0.25">
      <c r="B307" s="1"/>
      <c r="C307" s="2"/>
      <c r="D307" s="3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5.75" customHeight="1" x14ac:dyDescent="0.25">
      <c r="B308" s="1"/>
      <c r="C308" s="2"/>
      <c r="D308" s="3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5.75" customHeight="1" x14ac:dyDescent="0.25">
      <c r="B309" s="1"/>
      <c r="C309" s="2"/>
      <c r="D309" s="3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5.75" customHeight="1" x14ac:dyDescent="0.25">
      <c r="B310" s="1"/>
      <c r="C310" s="2"/>
      <c r="D310" s="3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5.75" customHeight="1" x14ac:dyDescent="0.25">
      <c r="B311" s="1"/>
      <c r="C311" s="2"/>
      <c r="D311" s="3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5.75" customHeight="1" x14ac:dyDescent="0.25">
      <c r="B312" s="1"/>
      <c r="C312" s="2"/>
      <c r="D312" s="3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5.75" customHeight="1" x14ac:dyDescent="0.25">
      <c r="B313" s="1"/>
      <c r="C313" s="2"/>
      <c r="D313" s="3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5.75" customHeight="1" x14ac:dyDescent="0.25">
      <c r="B314" s="1"/>
      <c r="C314" s="2"/>
      <c r="D314" s="3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5.75" customHeight="1" x14ac:dyDescent="0.25">
      <c r="B315" s="1"/>
      <c r="C315" s="2"/>
      <c r="D315" s="3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5.75" customHeight="1" x14ac:dyDescent="0.25">
      <c r="B316" s="1"/>
      <c r="C316" s="2"/>
      <c r="D316" s="3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5.75" customHeight="1" x14ac:dyDescent="0.25">
      <c r="B317" s="1"/>
      <c r="C317" s="2"/>
      <c r="D317" s="3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5.75" customHeight="1" x14ac:dyDescent="0.25">
      <c r="B318" s="1"/>
      <c r="C318" s="2"/>
      <c r="D318" s="3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5.75" customHeight="1" x14ac:dyDescent="0.25">
      <c r="B319" s="1"/>
      <c r="C319" s="2"/>
      <c r="D319" s="3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5.75" customHeight="1" x14ac:dyDescent="0.25">
      <c r="B320" s="1"/>
      <c r="C320" s="2"/>
      <c r="D320" s="3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5.75" customHeight="1" x14ac:dyDescent="0.25">
      <c r="B321" s="1"/>
      <c r="C321" s="2"/>
      <c r="D321" s="3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5.75" customHeight="1" x14ac:dyDescent="0.25">
      <c r="B322" s="1"/>
      <c r="C322" s="2"/>
      <c r="D322" s="3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5.75" customHeight="1" x14ac:dyDescent="0.25">
      <c r="B323" s="1"/>
      <c r="C323" s="2"/>
      <c r="D323" s="3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5.75" customHeight="1" x14ac:dyDescent="0.25">
      <c r="B324" s="1"/>
      <c r="C324" s="2"/>
      <c r="D324" s="3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5.75" customHeight="1" x14ac:dyDescent="0.25">
      <c r="B325" s="1"/>
      <c r="C325" s="2"/>
      <c r="D325" s="3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5.75" customHeight="1" x14ac:dyDescent="0.25">
      <c r="B326" s="1"/>
      <c r="C326" s="2"/>
      <c r="D326" s="3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5.75" customHeight="1" x14ac:dyDescent="0.25">
      <c r="B327" s="1"/>
      <c r="C327" s="2"/>
      <c r="D327" s="3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5.75" customHeight="1" x14ac:dyDescent="0.25">
      <c r="B328" s="1"/>
      <c r="C328" s="2"/>
      <c r="D328" s="3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5.75" customHeight="1" x14ac:dyDescent="0.25">
      <c r="B329" s="1"/>
      <c r="C329" s="2"/>
      <c r="D329" s="3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5.75" customHeight="1" x14ac:dyDescent="0.25">
      <c r="B330" s="1"/>
      <c r="C330" s="2"/>
      <c r="D330" s="3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5.75" customHeight="1" x14ac:dyDescent="0.25">
      <c r="B331" s="1"/>
      <c r="C331" s="2"/>
      <c r="D331" s="3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5.75" customHeight="1" x14ac:dyDescent="0.25">
      <c r="B332" s="1"/>
      <c r="C332" s="2"/>
      <c r="D332" s="3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5.75" customHeight="1" x14ac:dyDescent="0.25">
      <c r="B333" s="1"/>
      <c r="C333" s="2"/>
      <c r="D333" s="3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5.75" customHeight="1" x14ac:dyDescent="0.25">
      <c r="B334" s="1"/>
      <c r="C334" s="2"/>
      <c r="D334" s="3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5.75" customHeight="1" x14ac:dyDescent="0.25">
      <c r="B335" s="1"/>
      <c r="C335" s="2"/>
      <c r="D335" s="3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5.75" customHeight="1" x14ac:dyDescent="0.25">
      <c r="B336" s="1"/>
      <c r="C336" s="2"/>
      <c r="D336" s="3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5.75" customHeight="1" x14ac:dyDescent="0.25">
      <c r="B337" s="1"/>
      <c r="C337" s="2"/>
      <c r="D337" s="3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5.75" customHeight="1" x14ac:dyDescent="0.25">
      <c r="B338" s="1"/>
      <c r="C338" s="2"/>
      <c r="D338" s="3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5.75" customHeight="1" x14ac:dyDescent="0.25">
      <c r="B339" s="1"/>
      <c r="C339" s="2"/>
      <c r="D339" s="3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5.75" customHeight="1" x14ac:dyDescent="0.25">
      <c r="B340" s="1"/>
      <c r="C340" s="2"/>
      <c r="D340" s="3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5.75" customHeight="1" x14ac:dyDescent="0.25">
      <c r="B341" s="1"/>
      <c r="C341" s="2"/>
      <c r="D341" s="3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5.75" customHeight="1" x14ac:dyDescent="0.25">
      <c r="B342" s="1"/>
      <c r="C342" s="2"/>
      <c r="D342" s="3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5.75" customHeight="1" x14ac:dyDescent="0.25">
      <c r="B343" s="1"/>
      <c r="C343" s="2"/>
      <c r="D343" s="3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5.75" customHeight="1" x14ac:dyDescent="0.25">
      <c r="B344" s="1"/>
      <c r="C344" s="2"/>
      <c r="D344" s="3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5.75" customHeight="1" x14ac:dyDescent="0.25">
      <c r="B345" s="1"/>
      <c r="C345" s="2"/>
      <c r="D345" s="3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5.75" customHeight="1" x14ac:dyDescent="0.25">
      <c r="B346" s="1"/>
      <c r="C346" s="2"/>
      <c r="D346" s="3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5.75" customHeight="1" x14ac:dyDescent="0.25">
      <c r="B347" s="1"/>
      <c r="C347" s="2"/>
      <c r="D347" s="3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5.75" customHeight="1" x14ac:dyDescent="0.25">
      <c r="B348" s="1"/>
      <c r="C348" s="2"/>
      <c r="D348" s="3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5.75" customHeight="1" x14ac:dyDescent="0.25">
      <c r="B349" s="1"/>
      <c r="C349" s="2"/>
      <c r="D349" s="3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5.75" customHeight="1" x14ac:dyDescent="0.25">
      <c r="B350" s="1"/>
      <c r="C350" s="2"/>
      <c r="D350" s="3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5.75" customHeight="1" x14ac:dyDescent="0.25">
      <c r="B351" s="1"/>
      <c r="C351" s="2"/>
      <c r="D351" s="3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5.75" customHeight="1" x14ac:dyDescent="0.25">
      <c r="B352" s="1"/>
      <c r="C352" s="2"/>
      <c r="D352" s="3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5.75" customHeight="1" x14ac:dyDescent="0.25">
      <c r="B353" s="1"/>
      <c r="C353" s="2"/>
      <c r="D353" s="3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5.75" customHeight="1" x14ac:dyDescent="0.25">
      <c r="B354" s="1"/>
      <c r="C354" s="2"/>
      <c r="D354" s="3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5.75" customHeight="1" x14ac:dyDescent="0.25">
      <c r="B355" s="1"/>
      <c r="C355" s="2"/>
      <c r="D355" s="3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5.75" customHeight="1" x14ac:dyDescent="0.25">
      <c r="B356" s="1"/>
      <c r="C356" s="2"/>
      <c r="D356" s="3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5.75" customHeight="1" x14ac:dyDescent="0.25">
      <c r="B357" s="1"/>
      <c r="C357" s="2"/>
      <c r="D357" s="3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5.75" customHeight="1" x14ac:dyDescent="0.25">
      <c r="B358" s="1"/>
      <c r="C358" s="2"/>
      <c r="D358" s="3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5.75" customHeight="1" x14ac:dyDescent="0.25">
      <c r="B359" s="1"/>
      <c r="C359" s="2"/>
      <c r="D359" s="3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5.75" customHeight="1" x14ac:dyDescent="0.25">
      <c r="B360" s="1"/>
      <c r="C360" s="2"/>
      <c r="D360" s="3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5.75" customHeight="1" x14ac:dyDescent="0.25">
      <c r="B361" s="1"/>
      <c r="C361" s="2"/>
      <c r="D361" s="3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5.75" customHeight="1" x14ac:dyDescent="0.25">
      <c r="B362" s="1"/>
      <c r="C362" s="2"/>
      <c r="D362" s="3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5.75" customHeight="1" x14ac:dyDescent="0.25">
      <c r="B363" s="1"/>
      <c r="C363" s="2"/>
      <c r="D363" s="3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5.75" customHeight="1" x14ac:dyDescent="0.25">
      <c r="B364" s="1"/>
      <c r="C364" s="2"/>
      <c r="D364" s="3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5.75" customHeight="1" x14ac:dyDescent="0.25">
      <c r="B365" s="1"/>
      <c r="C365" s="2"/>
      <c r="D365" s="3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5.75" customHeight="1" x14ac:dyDescent="0.25">
      <c r="B366" s="1"/>
      <c r="C366" s="2"/>
      <c r="D366" s="3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5.75" customHeight="1" x14ac:dyDescent="0.25">
      <c r="B367" s="1"/>
      <c r="C367" s="2"/>
      <c r="D367" s="3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5.75" customHeight="1" x14ac:dyDescent="0.25">
      <c r="B368" s="1"/>
      <c r="C368" s="2"/>
      <c r="D368" s="3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5.75" customHeight="1" x14ac:dyDescent="0.25">
      <c r="B369" s="1"/>
      <c r="C369" s="2"/>
      <c r="D369" s="3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5.75" customHeight="1" x14ac:dyDescent="0.25">
      <c r="B370" s="1"/>
      <c r="C370" s="2"/>
      <c r="D370" s="3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5.75" customHeight="1" x14ac:dyDescent="0.25">
      <c r="B371" s="1"/>
      <c r="C371" s="2"/>
      <c r="D371" s="3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5.75" customHeight="1" x14ac:dyDescent="0.25">
      <c r="B372" s="1"/>
      <c r="C372" s="2"/>
      <c r="D372" s="3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5.75" customHeight="1" x14ac:dyDescent="0.25">
      <c r="B373" s="1"/>
      <c r="C373" s="2"/>
      <c r="D373" s="3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5.75" customHeight="1" x14ac:dyDescent="0.25">
      <c r="B374" s="1"/>
      <c r="C374" s="2"/>
      <c r="D374" s="3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5.75" customHeight="1" x14ac:dyDescent="0.25">
      <c r="B375" s="1"/>
      <c r="C375" s="2"/>
      <c r="D375" s="3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5.75" customHeight="1" x14ac:dyDescent="0.25">
      <c r="B376" s="1"/>
      <c r="C376" s="2"/>
      <c r="D376" s="3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5.75" customHeight="1" x14ac:dyDescent="0.25">
      <c r="B377" s="1"/>
      <c r="C377" s="2"/>
      <c r="D377" s="3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5.75" customHeight="1" x14ac:dyDescent="0.25">
      <c r="B378" s="1"/>
      <c r="C378" s="2"/>
      <c r="D378" s="3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5.75" customHeight="1" x14ac:dyDescent="0.25">
      <c r="B379" s="1"/>
      <c r="C379" s="2"/>
      <c r="D379" s="3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5.75" customHeight="1" x14ac:dyDescent="0.25">
      <c r="B380" s="1"/>
      <c r="C380" s="2"/>
      <c r="D380" s="3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5.75" customHeight="1" x14ac:dyDescent="0.25">
      <c r="B381" s="1"/>
      <c r="C381" s="2"/>
      <c r="D381" s="3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5.75" customHeight="1" x14ac:dyDescent="0.25">
      <c r="B382" s="1"/>
      <c r="C382" s="2"/>
      <c r="D382" s="3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5.75" customHeight="1" x14ac:dyDescent="0.25">
      <c r="B383" s="1"/>
      <c r="C383" s="2"/>
      <c r="D383" s="3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5.75" customHeight="1" x14ac:dyDescent="0.25">
      <c r="B384" s="1"/>
      <c r="C384" s="2"/>
      <c r="D384" s="3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5.75" customHeight="1" x14ac:dyDescent="0.25">
      <c r="B385" s="1"/>
      <c r="C385" s="2"/>
      <c r="D385" s="3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5.75" customHeight="1" x14ac:dyDescent="0.25">
      <c r="B386" s="1"/>
      <c r="C386" s="2"/>
      <c r="D386" s="3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5.75" customHeight="1" x14ac:dyDescent="0.25">
      <c r="B387" s="1"/>
      <c r="C387" s="2"/>
      <c r="D387" s="3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5.75" customHeight="1" x14ac:dyDescent="0.25">
      <c r="B388" s="1"/>
      <c r="C388" s="2"/>
      <c r="D388" s="3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5.75" customHeight="1" x14ac:dyDescent="0.25">
      <c r="B389" s="1"/>
      <c r="C389" s="2"/>
      <c r="D389" s="3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5.75" customHeight="1" x14ac:dyDescent="0.25">
      <c r="B390" s="1"/>
      <c r="C390" s="2"/>
      <c r="D390" s="3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5.75" customHeight="1" x14ac:dyDescent="0.25">
      <c r="B391" s="1"/>
      <c r="C391" s="2"/>
      <c r="D391" s="3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5.75" customHeight="1" x14ac:dyDescent="0.25">
      <c r="B392" s="1"/>
      <c r="C392" s="2"/>
      <c r="D392" s="3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5.75" customHeight="1" x14ac:dyDescent="0.25">
      <c r="B393" s="1"/>
      <c r="C393" s="2"/>
      <c r="D393" s="3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5.75" customHeight="1" x14ac:dyDescent="0.25">
      <c r="B394" s="1"/>
      <c r="C394" s="2"/>
      <c r="D394" s="3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5.75" customHeight="1" x14ac:dyDescent="0.25">
      <c r="B395" s="1"/>
      <c r="C395" s="2"/>
      <c r="D395" s="3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5.75" customHeight="1" x14ac:dyDescent="0.25">
      <c r="B396" s="1"/>
      <c r="C396" s="2"/>
      <c r="D396" s="3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5.75" customHeight="1" x14ac:dyDescent="0.25">
      <c r="B397" s="1"/>
      <c r="C397" s="2"/>
      <c r="D397" s="3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5.75" customHeight="1" x14ac:dyDescent="0.25">
      <c r="B398" s="1"/>
      <c r="C398" s="2"/>
      <c r="D398" s="3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5.75" customHeight="1" x14ac:dyDescent="0.25">
      <c r="B399" s="1"/>
      <c r="C399" s="2"/>
      <c r="D399" s="3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5.75" customHeight="1" x14ac:dyDescent="0.25">
      <c r="B400" s="1"/>
      <c r="C400" s="2"/>
      <c r="D400" s="3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5.75" customHeight="1" x14ac:dyDescent="0.25">
      <c r="B401" s="1"/>
      <c r="C401" s="2"/>
      <c r="D401" s="3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5.75" customHeight="1" x14ac:dyDescent="0.25">
      <c r="B402" s="1"/>
      <c r="C402" s="2"/>
      <c r="D402" s="3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5.75" customHeight="1" x14ac:dyDescent="0.25">
      <c r="B403" s="1"/>
      <c r="C403" s="2"/>
      <c r="D403" s="3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5.75" customHeight="1" x14ac:dyDescent="0.25">
      <c r="B404" s="1"/>
      <c r="C404" s="2"/>
      <c r="D404" s="3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5.75" customHeight="1" x14ac:dyDescent="0.25">
      <c r="B405" s="1"/>
      <c r="C405" s="2"/>
      <c r="D405" s="3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5.75" customHeight="1" x14ac:dyDescent="0.25">
      <c r="B406" s="1"/>
      <c r="C406" s="2"/>
      <c r="D406" s="3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5.75" customHeight="1" x14ac:dyDescent="0.25">
      <c r="B407" s="1"/>
      <c r="C407" s="2"/>
      <c r="D407" s="3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5.75" customHeight="1" x14ac:dyDescent="0.25">
      <c r="B408" s="1"/>
      <c r="C408" s="2"/>
      <c r="D408" s="3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5.75" customHeight="1" x14ac:dyDescent="0.25">
      <c r="B409" s="1"/>
      <c r="C409" s="2"/>
      <c r="D409" s="3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5.75" customHeight="1" x14ac:dyDescent="0.25">
      <c r="B410" s="1"/>
      <c r="C410" s="2"/>
      <c r="D410" s="3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5.75" customHeight="1" x14ac:dyDescent="0.25">
      <c r="B411" s="1"/>
      <c r="C411" s="2"/>
      <c r="D411" s="3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5.75" customHeight="1" x14ac:dyDescent="0.25">
      <c r="B412" s="1"/>
      <c r="C412" s="2"/>
      <c r="D412" s="3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5.75" customHeight="1" x14ac:dyDescent="0.25">
      <c r="B413" s="1"/>
      <c r="C413" s="2"/>
      <c r="D413" s="3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5.75" customHeight="1" x14ac:dyDescent="0.25">
      <c r="B414" s="1"/>
      <c r="C414" s="2"/>
      <c r="D414" s="3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5.75" customHeight="1" x14ac:dyDescent="0.25">
      <c r="B415" s="1"/>
      <c r="C415" s="2"/>
      <c r="D415" s="3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5.75" customHeight="1" x14ac:dyDescent="0.25">
      <c r="B416" s="1"/>
      <c r="C416" s="2"/>
      <c r="D416" s="3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5.75" customHeight="1" x14ac:dyDescent="0.25">
      <c r="B417" s="1"/>
      <c r="C417" s="2"/>
      <c r="D417" s="3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5.75" customHeight="1" x14ac:dyDescent="0.25">
      <c r="B418" s="1"/>
      <c r="C418" s="2"/>
      <c r="D418" s="3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5.75" customHeight="1" x14ac:dyDescent="0.25">
      <c r="B419" s="1"/>
      <c r="C419" s="2"/>
      <c r="D419" s="3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5.75" customHeight="1" x14ac:dyDescent="0.25">
      <c r="B420" s="1"/>
      <c r="C420" s="2"/>
      <c r="D420" s="3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5.75" customHeight="1" x14ac:dyDescent="0.25">
      <c r="B421" s="1"/>
      <c r="C421" s="2"/>
      <c r="D421" s="3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5.75" customHeight="1" x14ac:dyDescent="0.25">
      <c r="B422" s="1"/>
      <c r="C422" s="2"/>
      <c r="D422" s="3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5.75" customHeight="1" x14ac:dyDescent="0.25">
      <c r="B423" s="1"/>
      <c r="C423" s="2"/>
      <c r="D423" s="3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5.75" customHeight="1" x14ac:dyDescent="0.25">
      <c r="B424" s="1"/>
      <c r="C424" s="2"/>
      <c r="D424" s="3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5.75" customHeight="1" x14ac:dyDescent="0.25">
      <c r="B425" s="1"/>
      <c r="C425" s="2"/>
      <c r="D425" s="3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5.75" customHeight="1" x14ac:dyDescent="0.25">
      <c r="B426" s="1"/>
      <c r="C426" s="2"/>
      <c r="D426" s="3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5.75" customHeight="1" x14ac:dyDescent="0.25">
      <c r="B427" s="1"/>
      <c r="C427" s="2"/>
      <c r="D427" s="3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5.75" customHeight="1" x14ac:dyDescent="0.25">
      <c r="B428" s="1"/>
      <c r="C428" s="2"/>
      <c r="D428" s="3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5.75" customHeight="1" x14ac:dyDescent="0.25">
      <c r="B429" s="1"/>
      <c r="C429" s="2"/>
      <c r="D429" s="3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5.75" customHeight="1" x14ac:dyDescent="0.25">
      <c r="B430" s="1"/>
      <c r="C430" s="2"/>
      <c r="D430" s="3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5.75" customHeight="1" x14ac:dyDescent="0.25">
      <c r="B431" s="1"/>
      <c r="C431" s="2"/>
      <c r="D431" s="3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5.75" customHeight="1" x14ac:dyDescent="0.25">
      <c r="B432" s="1"/>
      <c r="C432" s="2"/>
      <c r="D432" s="3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5.75" customHeight="1" x14ac:dyDescent="0.25">
      <c r="B433" s="1"/>
      <c r="C433" s="2"/>
      <c r="D433" s="3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5.75" customHeight="1" x14ac:dyDescent="0.25">
      <c r="B434" s="1"/>
      <c r="C434" s="2"/>
      <c r="D434" s="3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5.75" customHeight="1" x14ac:dyDescent="0.25">
      <c r="B435" s="1"/>
      <c r="C435" s="2"/>
      <c r="D435" s="3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5.75" customHeight="1" x14ac:dyDescent="0.25">
      <c r="B436" s="1"/>
      <c r="C436" s="2"/>
      <c r="D436" s="3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5.75" customHeight="1" x14ac:dyDescent="0.25">
      <c r="B437" s="1"/>
      <c r="C437" s="2"/>
      <c r="D437" s="3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5.75" customHeight="1" x14ac:dyDescent="0.25">
      <c r="B438" s="1"/>
      <c r="C438" s="2"/>
      <c r="D438" s="3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5.75" customHeight="1" x14ac:dyDescent="0.25">
      <c r="B439" s="1"/>
      <c r="C439" s="2"/>
      <c r="D439" s="3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5.75" customHeight="1" x14ac:dyDescent="0.25">
      <c r="B440" s="1"/>
      <c r="C440" s="2"/>
      <c r="D440" s="3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5.75" customHeight="1" x14ac:dyDescent="0.25">
      <c r="B441" s="1"/>
      <c r="C441" s="2"/>
      <c r="D441" s="3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5.75" customHeight="1" x14ac:dyDescent="0.25">
      <c r="B442" s="1"/>
      <c r="C442" s="2"/>
      <c r="D442" s="3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5.75" customHeight="1" x14ac:dyDescent="0.25">
      <c r="B443" s="1"/>
      <c r="C443" s="2"/>
      <c r="D443" s="3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5.75" customHeight="1" x14ac:dyDescent="0.25">
      <c r="B444" s="1"/>
      <c r="C444" s="2"/>
      <c r="D444" s="3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5.75" customHeight="1" x14ac:dyDescent="0.25">
      <c r="B445" s="1"/>
      <c r="C445" s="2"/>
      <c r="D445" s="3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5.75" customHeight="1" x14ac:dyDescent="0.25">
      <c r="B446" s="1"/>
      <c r="C446" s="2"/>
      <c r="D446" s="3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5.75" customHeight="1" x14ac:dyDescent="0.25">
      <c r="B447" s="1"/>
      <c r="C447" s="2"/>
      <c r="D447" s="3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5.75" customHeight="1" x14ac:dyDescent="0.25">
      <c r="B448" s="1"/>
      <c r="C448" s="2"/>
      <c r="D448" s="3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5.75" customHeight="1" x14ac:dyDescent="0.25">
      <c r="B449" s="1"/>
      <c r="C449" s="2"/>
      <c r="D449" s="3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5.75" customHeight="1" x14ac:dyDescent="0.25">
      <c r="B450" s="1"/>
      <c r="C450" s="2"/>
      <c r="D450" s="3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5.75" customHeight="1" x14ac:dyDescent="0.25">
      <c r="B451" s="1"/>
      <c r="C451" s="2"/>
      <c r="D451" s="3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5.75" customHeight="1" x14ac:dyDescent="0.25">
      <c r="B452" s="1"/>
      <c r="C452" s="2"/>
      <c r="D452" s="3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5.75" customHeight="1" x14ac:dyDescent="0.25">
      <c r="B453" s="1"/>
      <c r="C453" s="2"/>
      <c r="D453" s="3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5.75" customHeight="1" x14ac:dyDescent="0.25">
      <c r="B454" s="1"/>
      <c r="C454" s="2"/>
      <c r="D454" s="3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5.75" customHeight="1" x14ac:dyDescent="0.25">
      <c r="B455" s="1"/>
      <c r="C455" s="2"/>
      <c r="D455" s="3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5.75" customHeight="1" x14ac:dyDescent="0.25">
      <c r="B456" s="1"/>
      <c r="C456" s="2"/>
      <c r="D456" s="3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5.75" customHeight="1" x14ac:dyDescent="0.25">
      <c r="B457" s="1"/>
      <c r="C457" s="2"/>
      <c r="D457" s="3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5.75" customHeight="1" x14ac:dyDescent="0.25">
      <c r="B458" s="1"/>
      <c r="C458" s="2"/>
      <c r="D458" s="3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5.75" customHeight="1" x14ac:dyDescent="0.25">
      <c r="B459" s="1"/>
      <c r="C459" s="2"/>
      <c r="D459" s="3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5.75" customHeight="1" x14ac:dyDescent="0.25">
      <c r="B460" s="1"/>
      <c r="C460" s="2"/>
      <c r="D460" s="3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5.75" customHeight="1" x14ac:dyDescent="0.25">
      <c r="B461" s="1"/>
      <c r="C461" s="2"/>
      <c r="D461" s="3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5.75" customHeight="1" x14ac:dyDescent="0.25">
      <c r="B462" s="1"/>
      <c r="C462" s="2"/>
      <c r="D462" s="3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5.75" customHeight="1" x14ac:dyDescent="0.25">
      <c r="B463" s="1"/>
      <c r="C463" s="2"/>
      <c r="D463" s="3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5.75" customHeight="1" x14ac:dyDescent="0.25">
      <c r="B464" s="1"/>
      <c r="C464" s="2"/>
      <c r="D464" s="3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5.75" customHeight="1" x14ac:dyDescent="0.25">
      <c r="B465" s="1"/>
      <c r="C465" s="2"/>
      <c r="D465" s="3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5.75" customHeight="1" x14ac:dyDescent="0.25">
      <c r="B466" s="1"/>
      <c r="C466" s="2"/>
      <c r="D466" s="3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5.75" customHeight="1" x14ac:dyDescent="0.25">
      <c r="B467" s="1"/>
      <c r="C467" s="2"/>
      <c r="D467" s="3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5.75" customHeight="1" x14ac:dyDescent="0.25">
      <c r="B468" s="1"/>
      <c r="C468" s="2"/>
      <c r="D468" s="3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5.75" customHeight="1" x14ac:dyDescent="0.25">
      <c r="B469" s="1"/>
      <c r="C469" s="2"/>
      <c r="D469" s="3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5.75" customHeight="1" x14ac:dyDescent="0.25">
      <c r="B470" s="1"/>
      <c r="C470" s="2"/>
      <c r="D470" s="3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5.75" customHeight="1" x14ac:dyDescent="0.25">
      <c r="B471" s="1"/>
      <c r="C471" s="2"/>
      <c r="D471" s="3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5.75" customHeight="1" x14ac:dyDescent="0.25">
      <c r="B472" s="1"/>
      <c r="C472" s="2"/>
      <c r="D472" s="3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5.75" customHeight="1" x14ac:dyDescent="0.25">
      <c r="B473" s="1"/>
      <c r="C473" s="2"/>
      <c r="D473" s="3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5.75" customHeight="1" x14ac:dyDescent="0.25">
      <c r="B474" s="1"/>
      <c r="C474" s="2"/>
      <c r="D474" s="3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5.75" customHeight="1" x14ac:dyDescent="0.25">
      <c r="B475" s="1"/>
      <c r="C475" s="2"/>
      <c r="D475" s="3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5.75" customHeight="1" x14ac:dyDescent="0.25">
      <c r="B476" s="1"/>
      <c r="C476" s="2"/>
      <c r="D476" s="3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5.75" customHeight="1" x14ac:dyDescent="0.25">
      <c r="B477" s="1"/>
      <c r="C477" s="2"/>
      <c r="D477" s="3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5.75" customHeight="1" x14ac:dyDescent="0.25">
      <c r="B478" s="1"/>
      <c r="C478" s="2"/>
      <c r="D478" s="3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5.75" customHeight="1" x14ac:dyDescent="0.25">
      <c r="B479" s="1"/>
      <c r="C479" s="2"/>
      <c r="D479" s="3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5.75" customHeight="1" x14ac:dyDescent="0.25">
      <c r="B480" s="1"/>
      <c r="C480" s="2"/>
      <c r="D480" s="3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5.75" customHeight="1" x14ac:dyDescent="0.25">
      <c r="B481" s="1"/>
      <c r="C481" s="2"/>
      <c r="D481" s="3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5.75" customHeight="1" x14ac:dyDescent="0.25">
      <c r="B482" s="1"/>
      <c r="C482" s="2"/>
      <c r="D482" s="3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5.75" customHeight="1" x14ac:dyDescent="0.25">
      <c r="B483" s="1"/>
      <c r="C483" s="2"/>
      <c r="D483" s="3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5.75" customHeight="1" x14ac:dyDescent="0.25">
      <c r="B484" s="1"/>
      <c r="C484" s="2"/>
      <c r="D484" s="3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5.75" customHeight="1" x14ac:dyDescent="0.25">
      <c r="B485" s="1"/>
      <c r="C485" s="2"/>
      <c r="D485" s="3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5.75" customHeight="1" x14ac:dyDescent="0.25">
      <c r="B486" s="1"/>
      <c r="C486" s="2"/>
      <c r="D486" s="3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5.75" customHeight="1" x14ac:dyDescent="0.25">
      <c r="B487" s="1"/>
      <c r="C487" s="2"/>
      <c r="D487" s="3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5.75" customHeight="1" x14ac:dyDescent="0.25">
      <c r="B488" s="1"/>
      <c r="C488" s="2"/>
      <c r="D488" s="3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5.75" customHeight="1" x14ac:dyDescent="0.25">
      <c r="B489" s="1"/>
      <c r="C489" s="2"/>
      <c r="D489" s="3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5.75" customHeight="1" x14ac:dyDescent="0.25">
      <c r="B490" s="1"/>
      <c r="C490" s="2"/>
      <c r="D490" s="3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5.75" customHeight="1" x14ac:dyDescent="0.25">
      <c r="B491" s="1"/>
      <c r="C491" s="2"/>
      <c r="D491" s="3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5.75" customHeight="1" x14ac:dyDescent="0.25">
      <c r="B492" s="1"/>
      <c r="C492" s="2"/>
      <c r="D492" s="3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5.75" customHeight="1" x14ac:dyDescent="0.25">
      <c r="B493" s="1"/>
      <c r="C493" s="2"/>
      <c r="D493" s="3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5.75" customHeight="1" x14ac:dyDescent="0.25">
      <c r="B494" s="1"/>
      <c r="C494" s="2"/>
      <c r="D494" s="3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5.75" customHeight="1" x14ac:dyDescent="0.25">
      <c r="B495" s="1"/>
      <c r="C495" s="2"/>
      <c r="D495" s="3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5.75" customHeight="1" x14ac:dyDescent="0.25">
      <c r="B496" s="1"/>
      <c r="C496" s="2"/>
      <c r="D496" s="3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5.75" customHeight="1" x14ac:dyDescent="0.25">
      <c r="B497" s="1"/>
      <c r="C497" s="2"/>
      <c r="D497" s="3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5.75" customHeight="1" x14ac:dyDescent="0.25">
      <c r="B498" s="1"/>
      <c r="C498" s="2"/>
      <c r="D498" s="3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5.75" customHeight="1" x14ac:dyDescent="0.25">
      <c r="B499" s="1"/>
      <c r="C499" s="2"/>
      <c r="D499" s="3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5.75" customHeight="1" x14ac:dyDescent="0.25">
      <c r="B500" s="1"/>
      <c r="C500" s="2"/>
      <c r="D500" s="3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5.75" customHeight="1" x14ac:dyDescent="0.25">
      <c r="B501" s="1"/>
      <c r="C501" s="2"/>
      <c r="D501" s="3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5.75" customHeight="1" x14ac:dyDescent="0.25">
      <c r="B502" s="1"/>
      <c r="C502" s="2"/>
      <c r="D502" s="3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5.75" customHeight="1" x14ac:dyDescent="0.25">
      <c r="B503" s="1"/>
      <c r="C503" s="2"/>
      <c r="D503" s="3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5.75" customHeight="1" x14ac:dyDescent="0.25">
      <c r="B504" s="1"/>
      <c r="C504" s="2"/>
      <c r="D504" s="3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5.75" customHeight="1" x14ac:dyDescent="0.25">
      <c r="B505" s="1"/>
      <c r="C505" s="2"/>
      <c r="D505" s="3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5.75" customHeight="1" x14ac:dyDescent="0.25">
      <c r="B506" s="1"/>
      <c r="C506" s="2"/>
      <c r="D506" s="3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5.75" customHeight="1" x14ac:dyDescent="0.25">
      <c r="B507" s="1"/>
      <c r="C507" s="2"/>
      <c r="D507" s="3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5.75" customHeight="1" x14ac:dyDescent="0.25">
      <c r="B508" s="1"/>
      <c r="C508" s="2"/>
      <c r="D508" s="3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5.75" customHeight="1" x14ac:dyDescent="0.25">
      <c r="B509" s="1"/>
      <c r="C509" s="2"/>
      <c r="D509" s="3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5.75" customHeight="1" x14ac:dyDescent="0.25">
      <c r="B510" s="1"/>
      <c r="C510" s="2"/>
      <c r="D510" s="3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5.75" customHeight="1" x14ac:dyDescent="0.25">
      <c r="B511" s="1"/>
      <c r="C511" s="2"/>
      <c r="D511" s="3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5.75" customHeight="1" x14ac:dyDescent="0.25">
      <c r="B512" s="1"/>
      <c r="C512" s="2"/>
      <c r="D512" s="3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5.75" customHeight="1" x14ac:dyDescent="0.25">
      <c r="B513" s="1"/>
      <c r="C513" s="2"/>
      <c r="D513" s="3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5.75" customHeight="1" x14ac:dyDescent="0.25">
      <c r="B514" s="1"/>
      <c r="C514" s="2"/>
      <c r="D514" s="3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5.75" customHeight="1" x14ac:dyDescent="0.25">
      <c r="B515" s="1"/>
      <c r="C515" s="2"/>
      <c r="D515" s="3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5.75" customHeight="1" x14ac:dyDescent="0.25">
      <c r="B516" s="1"/>
      <c r="C516" s="2"/>
      <c r="D516" s="3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5.75" customHeight="1" x14ac:dyDescent="0.25">
      <c r="B517" s="1"/>
      <c r="C517" s="2"/>
      <c r="D517" s="3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5.75" customHeight="1" x14ac:dyDescent="0.25">
      <c r="B518" s="1"/>
      <c r="C518" s="2"/>
      <c r="D518" s="3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5.75" customHeight="1" x14ac:dyDescent="0.25">
      <c r="B519" s="1"/>
      <c r="C519" s="2"/>
      <c r="D519" s="3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5.75" customHeight="1" x14ac:dyDescent="0.25">
      <c r="B520" s="1"/>
      <c r="C520" s="2"/>
      <c r="D520" s="3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5.75" customHeight="1" x14ac:dyDescent="0.25">
      <c r="B521" s="1"/>
      <c r="C521" s="2"/>
      <c r="D521" s="3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5.75" customHeight="1" x14ac:dyDescent="0.25">
      <c r="B522" s="1"/>
      <c r="C522" s="2"/>
      <c r="D522" s="3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5.75" customHeight="1" x14ac:dyDescent="0.25">
      <c r="B523" s="1"/>
      <c r="C523" s="2"/>
      <c r="D523" s="3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5.75" customHeight="1" x14ac:dyDescent="0.25">
      <c r="B524" s="1"/>
      <c r="C524" s="2"/>
      <c r="D524" s="3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5.75" customHeight="1" x14ac:dyDescent="0.25">
      <c r="B525" s="1"/>
      <c r="C525" s="2"/>
      <c r="D525" s="3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5.75" customHeight="1" x14ac:dyDescent="0.25">
      <c r="B526" s="1"/>
      <c r="C526" s="2"/>
      <c r="D526" s="3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5.75" customHeight="1" x14ac:dyDescent="0.25">
      <c r="B527" s="1"/>
      <c r="C527" s="2"/>
      <c r="D527" s="3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5.75" customHeight="1" x14ac:dyDescent="0.25">
      <c r="B528" s="1"/>
      <c r="C528" s="2"/>
      <c r="D528" s="3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5.75" customHeight="1" x14ac:dyDescent="0.25">
      <c r="B529" s="1"/>
      <c r="C529" s="2"/>
      <c r="D529" s="3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5.75" customHeight="1" x14ac:dyDescent="0.25">
      <c r="B530" s="1"/>
      <c r="C530" s="2"/>
      <c r="D530" s="3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5.75" customHeight="1" x14ac:dyDescent="0.25">
      <c r="B531" s="1"/>
      <c r="C531" s="2"/>
      <c r="D531" s="3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5.75" customHeight="1" x14ac:dyDescent="0.25">
      <c r="B532" s="1"/>
      <c r="C532" s="2"/>
      <c r="D532" s="3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5.75" customHeight="1" x14ac:dyDescent="0.25">
      <c r="B533" s="1"/>
      <c r="C533" s="2"/>
      <c r="D533" s="3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5.75" customHeight="1" x14ac:dyDescent="0.25">
      <c r="B534" s="1"/>
      <c r="C534" s="2"/>
      <c r="D534" s="3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5.75" customHeight="1" x14ac:dyDescent="0.25">
      <c r="B535" s="1"/>
      <c r="C535" s="2"/>
      <c r="D535" s="3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5.75" customHeight="1" x14ac:dyDescent="0.25">
      <c r="B536" s="1"/>
      <c r="C536" s="2"/>
      <c r="D536" s="3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5.75" customHeight="1" x14ac:dyDescent="0.25">
      <c r="B537" s="1"/>
      <c r="C537" s="2"/>
      <c r="D537" s="3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5.75" customHeight="1" x14ac:dyDescent="0.25">
      <c r="B538" s="1"/>
      <c r="C538" s="2"/>
      <c r="D538" s="3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5.75" customHeight="1" x14ac:dyDescent="0.25">
      <c r="B539" s="1"/>
      <c r="C539" s="2"/>
      <c r="D539" s="3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5.75" customHeight="1" x14ac:dyDescent="0.25">
      <c r="B540" s="1"/>
      <c r="C540" s="2"/>
      <c r="D540" s="3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5.75" customHeight="1" x14ac:dyDescent="0.25">
      <c r="B541" s="1"/>
      <c r="C541" s="2"/>
      <c r="D541" s="3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5.75" customHeight="1" x14ac:dyDescent="0.25">
      <c r="B542" s="1"/>
      <c r="C542" s="2"/>
      <c r="D542" s="3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5.75" customHeight="1" x14ac:dyDescent="0.25">
      <c r="B543" s="1"/>
      <c r="C543" s="2"/>
      <c r="D543" s="3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5.75" customHeight="1" x14ac:dyDescent="0.25">
      <c r="B544" s="1"/>
      <c r="C544" s="2"/>
      <c r="D544" s="3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5.75" customHeight="1" x14ac:dyDescent="0.25">
      <c r="B545" s="1"/>
      <c r="C545" s="2"/>
      <c r="D545" s="3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5.75" customHeight="1" x14ac:dyDescent="0.25">
      <c r="B546" s="1"/>
      <c r="C546" s="2"/>
      <c r="D546" s="3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5.75" customHeight="1" x14ac:dyDescent="0.25">
      <c r="B547" s="1"/>
      <c r="C547" s="2"/>
      <c r="D547" s="3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5.75" customHeight="1" x14ac:dyDescent="0.25">
      <c r="B548" s="1"/>
      <c r="C548" s="2"/>
      <c r="D548" s="3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5.75" customHeight="1" x14ac:dyDescent="0.25">
      <c r="B549" s="1"/>
      <c r="C549" s="2"/>
      <c r="D549" s="3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5.75" customHeight="1" x14ac:dyDescent="0.25">
      <c r="B550" s="1"/>
      <c r="C550" s="2"/>
      <c r="D550" s="3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5.75" customHeight="1" x14ac:dyDescent="0.25">
      <c r="B551" s="1"/>
      <c r="C551" s="2"/>
      <c r="D551" s="3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5.75" customHeight="1" x14ac:dyDescent="0.25">
      <c r="B552" s="1"/>
      <c r="C552" s="2"/>
      <c r="D552" s="3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5.75" customHeight="1" x14ac:dyDescent="0.25">
      <c r="B553" s="1"/>
      <c r="C553" s="2"/>
      <c r="D553" s="3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5.75" customHeight="1" x14ac:dyDescent="0.25">
      <c r="B554" s="1"/>
      <c r="C554" s="2"/>
      <c r="D554" s="3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5.75" customHeight="1" x14ac:dyDescent="0.25">
      <c r="B555" s="1"/>
      <c r="C555" s="2"/>
      <c r="D555" s="3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5.75" customHeight="1" x14ac:dyDescent="0.25">
      <c r="B556" s="1"/>
      <c r="C556" s="2"/>
      <c r="D556" s="3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5.75" customHeight="1" x14ac:dyDescent="0.25">
      <c r="B557" s="1"/>
      <c r="C557" s="2"/>
      <c r="D557" s="3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5.75" customHeight="1" x14ac:dyDescent="0.25">
      <c r="B558" s="1"/>
      <c r="C558" s="2"/>
      <c r="D558" s="3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5.75" customHeight="1" x14ac:dyDescent="0.25">
      <c r="B559" s="1"/>
      <c r="C559" s="2"/>
      <c r="D559" s="3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5.75" customHeight="1" x14ac:dyDescent="0.25">
      <c r="B560" s="1"/>
      <c r="C560" s="2"/>
      <c r="D560" s="3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5.75" customHeight="1" x14ac:dyDescent="0.25">
      <c r="B561" s="1"/>
      <c r="C561" s="2"/>
      <c r="D561" s="3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5.75" customHeight="1" x14ac:dyDescent="0.25">
      <c r="B562" s="1"/>
      <c r="C562" s="2"/>
      <c r="D562" s="3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5.75" customHeight="1" x14ac:dyDescent="0.25">
      <c r="B563" s="1"/>
      <c r="C563" s="2"/>
      <c r="D563" s="3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5.75" customHeight="1" x14ac:dyDescent="0.25">
      <c r="B564" s="1"/>
      <c r="C564" s="2"/>
      <c r="D564" s="3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5.75" customHeight="1" x14ac:dyDescent="0.25">
      <c r="B565" s="1"/>
      <c r="C565" s="2"/>
      <c r="D565" s="3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5.75" customHeight="1" x14ac:dyDescent="0.25">
      <c r="B566" s="1"/>
      <c r="C566" s="2"/>
      <c r="D566" s="3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5.75" customHeight="1" x14ac:dyDescent="0.25">
      <c r="B567" s="1"/>
      <c r="C567" s="2"/>
      <c r="D567" s="3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5.75" customHeight="1" x14ac:dyDescent="0.25">
      <c r="B568" s="1"/>
      <c r="C568" s="2"/>
      <c r="D568" s="3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5.75" customHeight="1" x14ac:dyDescent="0.25">
      <c r="B569" s="1"/>
      <c r="C569" s="2"/>
      <c r="D569" s="3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5.75" customHeight="1" x14ac:dyDescent="0.25">
      <c r="B570" s="1"/>
      <c r="C570" s="2"/>
      <c r="D570" s="3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5.75" customHeight="1" x14ac:dyDescent="0.25">
      <c r="B571" s="1"/>
      <c r="C571" s="2"/>
      <c r="D571" s="3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5.75" customHeight="1" x14ac:dyDescent="0.25">
      <c r="B572" s="1"/>
      <c r="C572" s="2"/>
      <c r="D572" s="3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5.75" customHeight="1" x14ac:dyDescent="0.25">
      <c r="B573" s="1"/>
      <c r="C573" s="2"/>
      <c r="D573" s="3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5.75" customHeight="1" x14ac:dyDescent="0.25">
      <c r="B574" s="1"/>
      <c r="C574" s="2"/>
      <c r="D574" s="3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5.75" customHeight="1" x14ac:dyDescent="0.25">
      <c r="B575" s="1"/>
      <c r="C575" s="2"/>
      <c r="D575" s="3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5.75" customHeight="1" x14ac:dyDescent="0.25">
      <c r="B576" s="1"/>
      <c r="C576" s="2"/>
      <c r="D576" s="3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5.75" customHeight="1" x14ac:dyDescent="0.25">
      <c r="B577" s="1"/>
      <c r="C577" s="2"/>
      <c r="D577" s="3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5.75" customHeight="1" x14ac:dyDescent="0.25">
      <c r="B578" s="1"/>
      <c r="C578" s="2"/>
      <c r="D578" s="3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5.75" customHeight="1" x14ac:dyDescent="0.25">
      <c r="B579" s="1"/>
      <c r="C579" s="2"/>
      <c r="D579" s="3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5.75" customHeight="1" x14ac:dyDescent="0.25">
      <c r="B580" s="1"/>
      <c r="C580" s="2"/>
      <c r="D580" s="3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5.75" customHeight="1" x14ac:dyDescent="0.25">
      <c r="B581" s="1"/>
      <c r="C581" s="2"/>
      <c r="D581" s="3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5.75" customHeight="1" x14ac:dyDescent="0.25">
      <c r="B582" s="1"/>
      <c r="C582" s="2"/>
      <c r="D582" s="3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5.75" customHeight="1" x14ac:dyDescent="0.25">
      <c r="B583" s="1"/>
      <c r="C583" s="2"/>
      <c r="D583" s="3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5.75" customHeight="1" x14ac:dyDescent="0.25">
      <c r="B584" s="1"/>
      <c r="C584" s="2"/>
      <c r="D584" s="3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5.75" customHeight="1" x14ac:dyDescent="0.25">
      <c r="B585" s="1"/>
      <c r="C585" s="2"/>
      <c r="D585" s="3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5.75" customHeight="1" x14ac:dyDescent="0.25">
      <c r="B586" s="1"/>
      <c r="C586" s="2"/>
      <c r="D586" s="3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5.75" customHeight="1" x14ac:dyDescent="0.25">
      <c r="B587" s="1"/>
      <c r="C587" s="2"/>
      <c r="D587" s="3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5.75" customHeight="1" x14ac:dyDescent="0.25">
      <c r="B588" s="1"/>
      <c r="C588" s="2"/>
      <c r="D588" s="3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5.75" customHeight="1" x14ac:dyDescent="0.25">
      <c r="B589" s="1"/>
      <c r="C589" s="2"/>
      <c r="D589" s="3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5.75" customHeight="1" x14ac:dyDescent="0.25">
      <c r="B590" s="1"/>
      <c r="C590" s="2"/>
      <c r="D590" s="3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5.75" customHeight="1" x14ac:dyDescent="0.25">
      <c r="B591" s="1"/>
      <c r="C591" s="2"/>
      <c r="D591" s="3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5.75" customHeight="1" x14ac:dyDescent="0.25">
      <c r="B592" s="1"/>
      <c r="C592" s="2"/>
      <c r="D592" s="3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5.75" customHeight="1" x14ac:dyDescent="0.25">
      <c r="B593" s="1"/>
      <c r="C593" s="2"/>
      <c r="D593" s="3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5.75" customHeight="1" x14ac:dyDescent="0.25">
      <c r="B594" s="1"/>
      <c r="C594" s="2"/>
      <c r="D594" s="3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5.75" customHeight="1" x14ac:dyDescent="0.25">
      <c r="B595" s="1"/>
      <c r="C595" s="2"/>
      <c r="D595" s="3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5.75" customHeight="1" x14ac:dyDescent="0.25">
      <c r="B596" s="1"/>
      <c r="C596" s="2"/>
      <c r="D596" s="3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5.75" customHeight="1" x14ac:dyDescent="0.25">
      <c r="B597" s="1"/>
      <c r="C597" s="2"/>
      <c r="D597" s="3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5.75" customHeight="1" x14ac:dyDescent="0.25">
      <c r="B598" s="1"/>
      <c r="C598" s="2"/>
      <c r="D598" s="3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5.75" customHeight="1" x14ac:dyDescent="0.25">
      <c r="B599" s="1"/>
      <c r="C599" s="2"/>
      <c r="D599" s="3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5.75" customHeight="1" x14ac:dyDescent="0.25">
      <c r="B600" s="1"/>
      <c r="C600" s="2"/>
      <c r="D600" s="3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5.75" customHeight="1" x14ac:dyDescent="0.25">
      <c r="B601" s="1"/>
      <c r="C601" s="2"/>
      <c r="D601" s="3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5.75" customHeight="1" x14ac:dyDescent="0.25">
      <c r="B602" s="1"/>
      <c r="C602" s="2"/>
      <c r="D602" s="3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5.75" customHeight="1" x14ac:dyDescent="0.25">
      <c r="B603" s="1"/>
      <c r="C603" s="2"/>
      <c r="D603" s="3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5.75" customHeight="1" x14ac:dyDescent="0.25">
      <c r="B604" s="1"/>
      <c r="C604" s="2"/>
      <c r="D604" s="3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5.75" customHeight="1" x14ac:dyDescent="0.25">
      <c r="B605" s="1"/>
      <c r="C605" s="2"/>
      <c r="D605" s="3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5.75" customHeight="1" x14ac:dyDescent="0.25">
      <c r="B606" s="1"/>
      <c r="C606" s="2"/>
      <c r="D606" s="3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5.75" customHeight="1" x14ac:dyDescent="0.25">
      <c r="B607" s="1"/>
      <c r="C607" s="2"/>
      <c r="D607" s="3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5.75" customHeight="1" x14ac:dyDescent="0.25">
      <c r="B608" s="1"/>
      <c r="C608" s="2"/>
      <c r="D608" s="3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5.75" customHeight="1" x14ac:dyDescent="0.25">
      <c r="B609" s="1"/>
      <c r="C609" s="2"/>
      <c r="D609" s="3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5.75" customHeight="1" x14ac:dyDescent="0.25">
      <c r="B610" s="1"/>
      <c r="C610" s="2"/>
      <c r="D610" s="3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5.75" customHeight="1" x14ac:dyDescent="0.25">
      <c r="B611" s="1"/>
      <c r="C611" s="2"/>
      <c r="D611" s="3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5.75" customHeight="1" x14ac:dyDescent="0.25">
      <c r="B612" s="1"/>
      <c r="C612" s="2"/>
      <c r="D612" s="3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5.75" customHeight="1" x14ac:dyDescent="0.25">
      <c r="B613" s="1"/>
      <c r="C613" s="2"/>
      <c r="D613" s="3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5.75" customHeight="1" x14ac:dyDescent="0.25">
      <c r="B614" s="1"/>
      <c r="C614" s="2"/>
      <c r="D614" s="3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5.75" customHeight="1" x14ac:dyDescent="0.25">
      <c r="B615" s="1"/>
      <c r="C615" s="2"/>
      <c r="D615" s="3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5.75" customHeight="1" x14ac:dyDescent="0.25">
      <c r="B616" s="1"/>
      <c r="C616" s="2"/>
      <c r="D616" s="3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5.75" customHeight="1" x14ac:dyDescent="0.25">
      <c r="B617" s="1"/>
      <c r="C617" s="2"/>
      <c r="D617" s="3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5.75" customHeight="1" x14ac:dyDescent="0.25">
      <c r="B618" s="1"/>
      <c r="C618" s="2"/>
      <c r="D618" s="3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5.75" customHeight="1" x14ac:dyDescent="0.25">
      <c r="B619" s="1"/>
      <c r="C619" s="2"/>
      <c r="D619" s="3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5.75" customHeight="1" x14ac:dyDescent="0.25">
      <c r="B620" s="1"/>
      <c r="C620" s="2"/>
      <c r="D620" s="3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5.75" customHeight="1" x14ac:dyDescent="0.25">
      <c r="B621" s="1"/>
      <c r="C621" s="2"/>
      <c r="D621" s="3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5.75" customHeight="1" x14ac:dyDescent="0.25">
      <c r="B622" s="1"/>
      <c r="C622" s="2"/>
      <c r="D622" s="3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5.75" customHeight="1" x14ac:dyDescent="0.25">
      <c r="B623" s="1"/>
      <c r="C623" s="2"/>
      <c r="D623" s="3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5.75" customHeight="1" x14ac:dyDescent="0.25">
      <c r="B624" s="1"/>
      <c r="C624" s="2"/>
      <c r="D624" s="3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5.75" customHeight="1" x14ac:dyDescent="0.25">
      <c r="B625" s="1"/>
      <c r="C625" s="2"/>
      <c r="D625" s="3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5.75" customHeight="1" x14ac:dyDescent="0.25">
      <c r="B626" s="1"/>
      <c r="C626" s="2"/>
      <c r="D626" s="3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5.75" customHeight="1" x14ac:dyDescent="0.25">
      <c r="B627" s="1"/>
      <c r="C627" s="2"/>
      <c r="D627" s="3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5.75" customHeight="1" x14ac:dyDescent="0.25">
      <c r="B628" s="1"/>
      <c r="C628" s="2"/>
      <c r="D628" s="3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5.75" customHeight="1" x14ac:dyDescent="0.25">
      <c r="B629" s="1"/>
      <c r="C629" s="2"/>
      <c r="D629" s="3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5.75" customHeight="1" x14ac:dyDescent="0.25">
      <c r="B630" s="1"/>
      <c r="C630" s="2"/>
      <c r="D630" s="3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5.75" customHeight="1" x14ac:dyDescent="0.25">
      <c r="B631" s="1"/>
      <c r="C631" s="2"/>
      <c r="D631" s="3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5.75" customHeight="1" x14ac:dyDescent="0.25">
      <c r="B632" s="1"/>
      <c r="C632" s="2"/>
      <c r="D632" s="3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5.75" customHeight="1" x14ac:dyDescent="0.25">
      <c r="B633" s="1"/>
      <c r="C633" s="2"/>
      <c r="D633" s="3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5.75" customHeight="1" x14ac:dyDescent="0.25">
      <c r="B634" s="1"/>
      <c r="C634" s="2"/>
      <c r="D634" s="3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5.75" customHeight="1" x14ac:dyDescent="0.25">
      <c r="B635" s="1"/>
      <c r="C635" s="2"/>
      <c r="D635" s="3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5.75" customHeight="1" x14ac:dyDescent="0.25">
      <c r="B636" s="1"/>
      <c r="C636" s="2"/>
      <c r="D636" s="3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5.75" customHeight="1" x14ac:dyDescent="0.25">
      <c r="B637" s="1"/>
      <c r="C637" s="2"/>
      <c r="D637" s="3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5.75" customHeight="1" x14ac:dyDescent="0.25">
      <c r="B638" s="1"/>
      <c r="C638" s="2"/>
      <c r="D638" s="3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5.75" customHeight="1" x14ac:dyDescent="0.25">
      <c r="B639" s="1"/>
      <c r="C639" s="2"/>
      <c r="D639" s="3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5.75" customHeight="1" x14ac:dyDescent="0.25">
      <c r="B640" s="1"/>
      <c r="C640" s="2"/>
      <c r="D640" s="3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5.75" customHeight="1" x14ac:dyDescent="0.25">
      <c r="B641" s="1"/>
      <c r="C641" s="2"/>
      <c r="D641" s="3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5.75" customHeight="1" x14ac:dyDescent="0.25">
      <c r="B642" s="1"/>
      <c r="C642" s="2"/>
      <c r="D642" s="3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5.75" customHeight="1" x14ac:dyDescent="0.25">
      <c r="B643" s="1"/>
      <c r="C643" s="2"/>
      <c r="D643" s="3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5.75" customHeight="1" x14ac:dyDescent="0.25">
      <c r="B644" s="1"/>
      <c r="C644" s="2"/>
      <c r="D644" s="3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5.75" customHeight="1" x14ac:dyDescent="0.25">
      <c r="B645" s="1"/>
      <c r="C645" s="2"/>
      <c r="D645" s="3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5.75" customHeight="1" x14ac:dyDescent="0.25">
      <c r="B646" s="1"/>
      <c r="C646" s="2"/>
      <c r="D646" s="3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5.75" customHeight="1" x14ac:dyDescent="0.25">
      <c r="B647" s="1"/>
      <c r="C647" s="2"/>
      <c r="D647" s="3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5.75" customHeight="1" x14ac:dyDescent="0.25">
      <c r="B648" s="1"/>
      <c r="C648" s="2"/>
      <c r="D648" s="3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5.75" customHeight="1" x14ac:dyDescent="0.25">
      <c r="B649" s="1"/>
      <c r="C649" s="2"/>
      <c r="D649" s="3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5.75" customHeight="1" x14ac:dyDescent="0.25">
      <c r="B650" s="1"/>
      <c r="C650" s="2"/>
      <c r="D650" s="3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5.75" customHeight="1" x14ac:dyDescent="0.25">
      <c r="B651" s="1"/>
      <c r="C651" s="2"/>
      <c r="D651" s="3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5.75" customHeight="1" x14ac:dyDescent="0.25">
      <c r="B652" s="1"/>
      <c r="C652" s="2"/>
      <c r="D652" s="3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5.75" customHeight="1" x14ac:dyDescent="0.25">
      <c r="B653" s="1"/>
      <c r="C653" s="2"/>
      <c r="D653" s="3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5.75" customHeight="1" x14ac:dyDescent="0.25">
      <c r="B654" s="1"/>
      <c r="C654" s="2"/>
      <c r="D654" s="3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5.75" customHeight="1" x14ac:dyDescent="0.25">
      <c r="B655" s="1"/>
      <c r="C655" s="2"/>
      <c r="D655" s="3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5.75" customHeight="1" x14ac:dyDescent="0.25">
      <c r="B656" s="1"/>
      <c r="C656" s="2"/>
      <c r="D656" s="3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5.75" customHeight="1" x14ac:dyDescent="0.25">
      <c r="B657" s="1"/>
      <c r="C657" s="2"/>
      <c r="D657" s="3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5.75" customHeight="1" x14ac:dyDescent="0.25">
      <c r="B658" s="1"/>
      <c r="C658" s="2"/>
      <c r="D658" s="3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5.75" customHeight="1" x14ac:dyDescent="0.25">
      <c r="B659" s="1"/>
      <c r="C659" s="2"/>
      <c r="D659" s="3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5.75" customHeight="1" x14ac:dyDescent="0.25">
      <c r="B660" s="1"/>
      <c r="C660" s="2"/>
      <c r="D660" s="3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5.75" customHeight="1" x14ac:dyDescent="0.25">
      <c r="B661" s="1"/>
      <c r="C661" s="2"/>
      <c r="D661" s="3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5.75" customHeight="1" x14ac:dyDescent="0.25">
      <c r="B662" s="1"/>
      <c r="C662" s="2"/>
      <c r="D662" s="3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5.75" customHeight="1" x14ac:dyDescent="0.25">
      <c r="B663" s="1"/>
      <c r="C663" s="2"/>
      <c r="D663" s="3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5.75" customHeight="1" x14ac:dyDescent="0.25">
      <c r="B664" s="1"/>
      <c r="C664" s="2"/>
      <c r="D664" s="3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5.75" customHeight="1" x14ac:dyDescent="0.25">
      <c r="B665" s="1"/>
      <c r="C665" s="2"/>
      <c r="D665" s="3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5.75" customHeight="1" x14ac:dyDescent="0.25">
      <c r="B666" s="1"/>
      <c r="C666" s="2"/>
      <c r="D666" s="3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5.75" customHeight="1" x14ac:dyDescent="0.25">
      <c r="B667" s="1"/>
      <c r="C667" s="2"/>
      <c r="D667" s="3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5.75" customHeight="1" x14ac:dyDescent="0.25">
      <c r="B668" s="1"/>
      <c r="C668" s="2"/>
      <c r="D668" s="3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5.75" customHeight="1" x14ac:dyDescent="0.25">
      <c r="B669" s="1"/>
      <c r="C669" s="2"/>
      <c r="D669" s="3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5.75" customHeight="1" x14ac:dyDescent="0.25">
      <c r="B670" s="1"/>
      <c r="C670" s="2"/>
      <c r="D670" s="3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5.75" customHeight="1" x14ac:dyDescent="0.25">
      <c r="B671" s="1"/>
      <c r="C671" s="2"/>
      <c r="D671" s="3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5.75" customHeight="1" x14ac:dyDescent="0.25">
      <c r="B672" s="1"/>
      <c r="C672" s="2"/>
      <c r="D672" s="3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5.75" customHeight="1" x14ac:dyDescent="0.25">
      <c r="B673" s="1"/>
      <c r="C673" s="2"/>
      <c r="D673" s="3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5.75" customHeight="1" x14ac:dyDescent="0.25">
      <c r="B674" s="1"/>
      <c r="C674" s="2"/>
      <c r="D674" s="3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5.75" customHeight="1" x14ac:dyDescent="0.25">
      <c r="B675" s="1"/>
      <c r="C675" s="2"/>
      <c r="D675" s="3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5.75" customHeight="1" x14ac:dyDescent="0.25">
      <c r="B676" s="1"/>
      <c r="C676" s="2"/>
      <c r="D676" s="3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5.75" customHeight="1" x14ac:dyDescent="0.25">
      <c r="B677" s="1"/>
      <c r="C677" s="2"/>
      <c r="D677" s="3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5.75" customHeight="1" x14ac:dyDescent="0.25">
      <c r="B678" s="1"/>
      <c r="C678" s="2"/>
      <c r="D678" s="3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5.75" customHeight="1" x14ac:dyDescent="0.25">
      <c r="B679" s="1"/>
      <c r="C679" s="2"/>
      <c r="D679" s="3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5.75" customHeight="1" x14ac:dyDescent="0.25">
      <c r="B680" s="1"/>
      <c r="C680" s="2"/>
      <c r="D680" s="3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5.75" customHeight="1" x14ac:dyDescent="0.25">
      <c r="B681" s="1"/>
      <c r="C681" s="2"/>
      <c r="D681" s="3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5.75" customHeight="1" x14ac:dyDescent="0.25">
      <c r="B682" s="1"/>
      <c r="C682" s="2"/>
      <c r="D682" s="3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5.75" customHeight="1" x14ac:dyDescent="0.25">
      <c r="B683" s="1"/>
      <c r="C683" s="2"/>
      <c r="D683" s="3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5.75" customHeight="1" x14ac:dyDescent="0.25">
      <c r="B684" s="1"/>
      <c r="C684" s="2"/>
      <c r="D684" s="3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5.75" customHeight="1" x14ac:dyDescent="0.25">
      <c r="B685" s="1"/>
      <c r="C685" s="2"/>
      <c r="D685" s="3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5.75" customHeight="1" x14ac:dyDescent="0.25">
      <c r="B686" s="1"/>
      <c r="C686" s="2"/>
      <c r="D686" s="3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5.75" customHeight="1" x14ac:dyDescent="0.25">
      <c r="B687" s="1"/>
      <c r="C687" s="2"/>
      <c r="D687" s="3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5.75" customHeight="1" x14ac:dyDescent="0.25">
      <c r="B688" s="1"/>
      <c r="C688" s="2"/>
      <c r="D688" s="3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5.75" customHeight="1" x14ac:dyDescent="0.25">
      <c r="B689" s="1"/>
      <c r="C689" s="2"/>
      <c r="D689" s="3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5.75" customHeight="1" x14ac:dyDescent="0.25">
      <c r="B690" s="1"/>
      <c r="C690" s="2"/>
      <c r="D690" s="3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5.75" customHeight="1" x14ac:dyDescent="0.25">
      <c r="B691" s="1"/>
      <c r="C691" s="2"/>
      <c r="D691" s="3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5.75" customHeight="1" x14ac:dyDescent="0.25">
      <c r="B692" s="1"/>
      <c r="C692" s="2"/>
      <c r="D692" s="3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5.75" customHeight="1" x14ac:dyDescent="0.25">
      <c r="B693" s="1"/>
      <c r="C693" s="2"/>
      <c r="D693" s="3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5.75" customHeight="1" x14ac:dyDescent="0.25">
      <c r="B694" s="1"/>
      <c r="C694" s="2"/>
      <c r="D694" s="3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5.75" customHeight="1" x14ac:dyDescent="0.25">
      <c r="B695" s="1"/>
      <c r="C695" s="2"/>
      <c r="D695" s="3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5.75" customHeight="1" x14ac:dyDescent="0.25">
      <c r="B696" s="1"/>
      <c r="C696" s="2"/>
      <c r="D696" s="3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5.75" customHeight="1" x14ac:dyDescent="0.25">
      <c r="B697" s="1"/>
      <c r="C697" s="2"/>
      <c r="D697" s="3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5.75" customHeight="1" x14ac:dyDescent="0.25">
      <c r="B698" s="1"/>
      <c r="C698" s="2"/>
      <c r="D698" s="3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5.75" customHeight="1" x14ac:dyDescent="0.25">
      <c r="B699" s="1"/>
      <c r="C699" s="2"/>
      <c r="D699" s="3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5.75" customHeight="1" x14ac:dyDescent="0.25">
      <c r="B700" s="1"/>
      <c r="C700" s="2"/>
      <c r="D700" s="3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5.75" customHeight="1" x14ac:dyDescent="0.25">
      <c r="B701" s="1"/>
      <c r="C701" s="2"/>
      <c r="D701" s="3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5.75" customHeight="1" x14ac:dyDescent="0.25">
      <c r="B702" s="1"/>
      <c r="C702" s="2"/>
      <c r="D702" s="3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5.75" customHeight="1" x14ac:dyDescent="0.25">
      <c r="B703" s="1"/>
      <c r="C703" s="2"/>
      <c r="D703" s="3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5.75" customHeight="1" x14ac:dyDescent="0.25">
      <c r="B704" s="1"/>
      <c r="C704" s="2"/>
      <c r="D704" s="3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5.75" customHeight="1" x14ac:dyDescent="0.25">
      <c r="B705" s="1"/>
      <c r="C705" s="2"/>
      <c r="D705" s="3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5.75" customHeight="1" x14ac:dyDescent="0.25">
      <c r="B706" s="1"/>
      <c r="C706" s="2"/>
      <c r="D706" s="3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5.75" customHeight="1" x14ac:dyDescent="0.25">
      <c r="B707" s="1"/>
      <c r="C707" s="2"/>
      <c r="D707" s="3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5.75" customHeight="1" x14ac:dyDescent="0.25">
      <c r="B708" s="1"/>
      <c r="C708" s="2"/>
      <c r="D708" s="3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5.75" customHeight="1" x14ac:dyDescent="0.25">
      <c r="B709" s="1"/>
      <c r="C709" s="2"/>
      <c r="D709" s="3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5.75" customHeight="1" x14ac:dyDescent="0.25">
      <c r="B710" s="1"/>
      <c r="C710" s="2"/>
      <c r="D710" s="3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5.75" customHeight="1" x14ac:dyDescent="0.25">
      <c r="B711" s="1"/>
      <c r="C711" s="2"/>
      <c r="D711" s="3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5.75" customHeight="1" x14ac:dyDescent="0.25">
      <c r="B712" s="1"/>
      <c r="C712" s="2"/>
      <c r="D712" s="3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5.75" customHeight="1" x14ac:dyDescent="0.25">
      <c r="B713" s="1"/>
      <c r="C713" s="2"/>
      <c r="D713" s="3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5.75" customHeight="1" x14ac:dyDescent="0.25">
      <c r="B714" s="1"/>
      <c r="C714" s="2"/>
      <c r="D714" s="3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5.75" customHeight="1" x14ac:dyDescent="0.25">
      <c r="B715" s="1"/>
      <c r="C715" s="2"/>
      <c r="D715" s="3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5.75" customHeight="1" x14ac:dyDescent="0.25">
      <c r="B716" s="1"/>
      <c r="C716" s="2"/>
      <c r="D716" s="3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5.75" customHeight="1" x14ac:dyDescent="0.25">
      <c r="B717" s="1"/>
      <c r="C717" s="2"/>
      <c r="D717" s="3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5.75" customHeight="1" x14ac:dyDescent="0.25">
      <c r="B718" s="1"/>
      <c r="C718" s="2"/>
      <c r="D718" s="3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5.75" customHeight="1" x14ac:dyDescent="0.25">
      <c r="B719" s="1"/>
      <c r="C719" s="2"/>
      <c r="D719" s="3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5.75" customHeight="1" x14ac:dyDescent="0.25">
      <c r="B720" s="1"/>
      <c r="C720" s="2"/>
      <c r="D720" s="3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5.75" customHeight="1" x14ac:dyDescent="0.25">
      <c r="B721" s="1"/>
      <c r="C721" s="2"/>
      <c r="D721" s="3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5.75" customHeight="1" x14ac:dyDescent="0.25">
      <c r="B722" s="1"/>
      <c r="C722" s="2"/>
      <c r="D722" s="3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5.75" customHeight="1" x14ac:dyDescent="0.25">
      <c r="B723" s="1"/>
      <c r="C723" s="2"/>
      <c r="D723" s="3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5.75" customHeight="1" x14ac:dyDescent="0.25">
      <c r="B724" s="1"/>
      <c r="C724" s="2"/>
      <c r="D724" s="3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5.75" customHeight="1" x14ac:dyDescent="0.25">
      <c r="B725" s="1"/>
      <c r="C725" s="2"/>
      <c r="D725" s="3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5.75" customHeight="1" x14ac:dyDescent="0.25">
      <c r="B726" s="1"/>
      <c r="C726" s="2"/>
      <c r="D726" s="3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5.75" customHeight="1" x14ac:dyDescent="0.25">
      <c r="B727" s="1"/>
      <c r="C727" s="2"/>
      <c r="D727" s="3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5.75" customHeight="1" x14ac:dyDescent="0.25">
      <c r="B728" s="1"/>
      <c r="C728" s="2"/>
      <c r="D728" s="3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5.75" customHeight="1" x14ac:dyDescent="0.25">
      <c r="B729" s="1"/>
      <c r="C729" s="2"/>
      <c r="D729" s="3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5.75" customHeight="1" x14ac:dyDescent="0.25">
      <c r="B730" s="1"/>
      <c r="C730" s="2"/>
      <c r="D730" s="3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5.75" customHeight="1" x14ac:dyDescent="0.25">
      <c r="B731" s="1"/>
      <c r="C731" s="2"/>
      <c r="D731" s="3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5.75" customHeight="1" x14ac:dyDescent="0.25">
      <c r="B732" s="1"/>
      <c r="C732" s="2"/>
      <c r="D732" s="3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5.75" customHeight="1" x14ac:dyDescent="0.25">
      <c r="B733" s="1"/>
      <c r="C733" s="2"/>
      <c r="D733" s="3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5.75" customHeight="1" x14ac:dyDescent="0.25">
      <c r="B734" s="1"/>
      <c r="C734" s="2"/>
      <c r="D734" s="3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5.75" customHeight="1" x14ac:dyDescent="0.25">
      <c r="B735" s="1"/>
      <c r="C735" s="2"/>
      <c r="D735" s="3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5.75" customHeight="1" x14ac:dyDescent="0.25">
      <c r="B736" s="1"/>
      <c r="C736" s="2"/>
      <c r="D736" s="3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5.75" customHeight="1" x14ac:dyDescent="0.25">
      <c r="B737" s="1"/>
      <c r="C737" s="2"/>
      <c r="D737" s="3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5.75" customHeight="1" x14ac:dyDescent="0.25">
      <c r="B738" s="1"/>
      <c r="C738" s="2"/>
      <c r="D738" s="3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5.75" customHeight="1" x14ac:dyDescent="0.25">
      <c r="B739" s="1"/>
      <c r="C739" s="2"/>
      <c r="D739" s="3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5.75" customHeight="1" x14ac:dyDescent="0.25">
      <c r="B740" s="1"/>
      <c r="C740" s="2"/>
      <c r="D740" s="3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5.75" customHeight="1" x14ac:dyDescent="0.25">
      <c r="B741" s="1"/>
      <c r="C741" s="2"/>
      <c r="D741" s="3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5.75" customHeight="1" x14ac:dyDescent="0.25">
      <c r="B742" s="1"/>
      <c r="C742" s="2"/>
      <c r="D742" s="3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5.75" customHeight="1" x14ac:dyDescent="0.25">
      <c r="B743" s="1"/>
      <c r="C743" s="2"/>
      <c r="D743" s="3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5.75" customHeight="1" x14ac:dyDescent="0.25">
      <c r="B744" s="1"/>
      <c r="C744" s="2"/>
      <c r="D744" s="3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5.75" customHeight="1" x14ac:dyDescent="0.25">
      <c r="B745" s="1"/>
      <c r="C745" s="2"/>
      <c r="D745" s="3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5.75" customHeight="1" x14ac:dyDescent="0.25">
      <c r="B746" s="1"/>
      <c r="C746" s="2"/>
      <c r="D746" s="3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5.75" customHeight="1" x14ac:dyDescent="0.25">
      <c r="B747" s="1"/>
      <c r="C747" s="2"/>
      <c r="D747" s="3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5.75" customHeight="1" x14ac:dyDescent="0.25">
      <c r="B748" s="1"/>
      <c r="C748" s="2"/>
      <c r="D748" s="3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5.75" customHeight="1" x14ac:dyDescent="0.25">
      <c r="B749" s="1"/>
      <c r="C749" s="2"/>
      <c r="D749" s="3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5.75" customHeight="1" x14ac:dyDescent="0.25">
      <c r="B750" s="1"/>
      <c r="C750" s="2"/>
      <c r="D750" s="3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5.75" customHeight="1" x14ac:dyDescent="0.25">
      <c r="B751" s="1"/>
      <c r="C751" s="2"/>
      <c r="D751" s="3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5.75" customHeight="1" x14ac:dyDescent="0.25">
      <c r="B752" s="1"/>
      <c r="C752" s="2"/>
      <c r="D752" s="3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5.75" customHeight="1" x14ac:dyDescent="0.25">
      <c r="B753" s="1"/>
      <c r="C753" s="2"/>
      <c r="D753" s="3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5.75" customHeight="1" x14ac:dyDescent="0.25">
      <c r="B754" s="1"/>
      <c r="C754" s="2"/>
      <c r="D754" s="3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5.75" customHeight="1" x14ac:dyDescent="0.25">
      <c r="B755" s="1"/>
      <c r="C755" s="2"/>
      <c r="D755" s="3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5.75" customHeight="1" x14ac:dyDescent="0.25">
      <c r="B756" s="1"/>
      <c r="C756" s="2"/>
      <c r="D756" s="3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5.75" customHeight="1" x14ac:dyDescent="0.25">
      <c r="B757" s="1"/>
      <c r="C757" s="2"/>
      <c r="D757" s="3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5.75" customHeight="1" x14ac:dyDescent="0.25">
      <c r="B758" s="1"/>
      <c r="C758" s="2"/>
      <c r="D758" s="3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5.75" customHeight="1" x14ac:dyDescent="0.25">
      <c r="B759" s="1"/>
      <c r="C759" s="2"/>
      <c r="D759" s="3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5.75" customHeight="1" x14ac:dyDescent="0.25">
      <c r="B760" s="1"/>
      <c r="C760" s="2"/>
      <c r="D760" s="3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5.75" customHeight="1" x14ac:dyDescent="0.25">
      <c r="B761" s="1"/>
      <c r="C761" s="2"/>
      <c r="D761" s="3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5.75" customHeight="1" x14ac:dyDescent="0.25">
      <c r="B762" s="1"/>
      <c r="C762" s="2"/>
      <c r="D762" s="3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5.75" customHeight="1" x14ac:dyDescent="0.25">
      <c r="B763" s="1"/>
      <c r="C763" s="2"/>
      <c r="D763" s="3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5.75" customHeight="1" x14ac:dyDescent="0.25">
      <c r="B764" s="1"/>
      <c r="C764" s="2"/>
      <c r="D764" s="3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5.75" customHeight="1" x14ac:dyDescent="0.25">
      <c r="B765" s="1"/>
      <c r="C765" s="2"/>
      <c r="D765" s="3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5.75" customHeight="1" x14ac:dyDescent="0.25">
      <c r="B766" s="1"/>
      <c r="C766" s="2"/>
      <c r="D766" s="3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5.75" customHeight="1" x14ac:dyDescent="0.25">
      <c r="B767" s="1"/>
      <c r="C767" s="2"/>
      <c r="D767" s="3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5.75" customHeight="1" x14ac:dyDescent="0.25">
      <c r="B768" s="1"/>
      <c r="C768" s="2"/>
      <c r="D768" s="3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5.75" customHeight="1" x14ac:dyDescent="0.25">
      <c r="B769" s="1"/>
      <c r="C769" s="2"/>
      <c r="D769" s="3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5.75" customHeight="1" x14ac:dyDescent="0.25">
      <c r="B770" s="1"/>
      <c r="C770" s="2"/>
      <c r="D770" s="3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5.75" customHeight="1" x14ac:dyDescent="0.25">
      <c r="B771" s="1"/>
      <c r="C771" s="2"/>
      <c r="D771" s="3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5.75" customHeight="1" x14ac:dyDescent="0.25">
      <c r="B772" s="1"/>
      <c r="C772" s="2"/>
      <c r="D772" s="3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5.75" customHeight="1" x14ac:dyDescent="0.25">
      <c r="B773" s="1"/>
      <c r="C773" s="2"/>
      <c r="D773" s="3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5.75" customHeight="1" x14ac:dyDescent="0.25">
      <c r="B774" s="1"/>
      <c r="C774" s="2"/>
      <c r="D774" s="3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5.75" customHeight="1" x14ac:dyDescent="0.25">
      <c r="B775" s="1"/>
      <c r="C775" s="2"/>
      <c r="D775" s="3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5.75" customHeight="1" x14ac:dyDescent="0.25">
      <c r="B776" s="1"/>
      <c r="C776" s="2"/>
      <c r="D776" s="3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5.75" customHeight="1" x14ac:dyDescent="0.25">
      <c r="B777" s="1"/>
      <c r="C777" s="2"/>
      <c r="D777" s="3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5.75" customHeight="1" x14ac:dyDescent="0.25">
      <c r="B778" s="1"/>
      <c r="C778" s="2"/>
      <c r="D778" s="3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5.75" customHeight="1" x14ac:dyDescent="0.25">
      <c r="B779" s="1"/>
      <c r="C779" s="2"/>
      <c r="D779" s="3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5.75" customHeight="1" x14ac:dyDescent="0.25">
      <c r="B780" s="1"/>
      <c r="C780" s="2"/>
      <c r="D780" s="3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5.75" customHeight="1" x14ac:dyDescent="0.25">
      <c r="B781" s="1"/>
      <c r="C781" s="2"/>
      <c r="D781" s="3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5.75" customHeight="1" x14ac:dyDescent="0.25">
      <c r="B782" s="1"/>
      <c r="C782" s="2"/>
      <c r="D782" s="3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5.75" customHeight="1" x14ac:dyDescent="0.25">
      <c r="B783" s="1"/>
      <c r="C783" s="2"/>
      <c r="D783" s="3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5.75" customHeight="1" x14ac:dyDescent="0.25">
      <c r="B784" s="1"/>
      <c r="C784" s="2"/>
      <c r="D784" s="3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5.75" customHeight="1" x14ac:dyDescent="0.25">
      <c r="B785" s="1"/>
      <c r="C785" s="2"/>
      <c r="D785" s="3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5.75" customHeight="1" x14ac:dyDescent="0.25">
      <c r="B786" s="1"/>
      <c r="C786" s="2"/>
      <c r="D786" s="3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5.75" customHeight="1" x14ac:dyDescent="0.25">
      <c r="B787" s="1"/>
      <c r="C787" s="2"/>
      <c r="D787" s="3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5.75" customHeight="1" x14ac:dyDescent="0.25">
      <c r="B788" s="1"/>
      <c r="C788" s="2"/>
      <c r="D788" s="3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5.75" customHeight="1" x14ac:dyDescent="0.25">
      <c r="B789" s="1"/>
      <c r="C789" s="2"/>
      <c r="D789" s="3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5.75" customHeight="1" x14ac:dyDescent="0.25">
      <c r="B790" s="1"/>
      <c r="C790" s="2"/>
      <c r="D790" s="3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5.75" customHeight="1" x14ac:dyDescent="0.25">
      <c r="B791" s="1"/>
      <c r="C791" s="2"/>
      <c r="D791" s="3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5.75" customHeight="1" x14ac:dyDescent="0.25">
      <c r="B792" s="1"/>
      <c r="C792" s="2"/>
      <c r="D792" s="3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5.75" customHeight="1" x14ac:dyDescent="0.25">
      <c r="B793" s="1"/>
      <c r="C793" s="2"/>
      <c r="D793" s="3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5.75" customHeight="1" x14ac:dyDescent="0.25">
      <c r="B794" s="1"/>
      <c r="C794" s="2"/>
      <c r="D794" s="3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5.75" customHeight="1" x14ac:dyDescent="0.25">
      <c r="B795" s="1"/>
      <c r="C795" s="2"/>
      <c r="D795" s="3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5.75" customHeight="1" x14ac:dyDescent="0.25">
      <c r="B796" s="1"/>
      <c r="C796" s="2"/>
      <c r="D796" s="3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5.75" customHeight="1" x14ac:dyDescent="0.25">
      <c r="B797" s="1"/>
      <c r="C797" s="2"/>
      <c r="D797" s="3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5.75" customHeight="1" x14ac:dyDescent="0.25">
      <c r="B798" s="1"/>
      <c r="C798" s="2"/>
      <c r="D798" s="3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5.75" customHeight="1" x14ac:dyDescent="0.25">
      <c r="B799" s="1"/>
      <c r="C799" s="2"/>
      <c r="D799" s="3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5.75" customHeight="1" x14ac:dyDescent="0.25">
      <c r="B800" s="1"/>
      <c r="C800" s="2"/>
      <c r="D800" s="3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5.75" customHeight="1" x14ac:dyDescent="0.25">
      <c r="B801" s="1"/>
      <c r="C801" s="2"/>
      <c r="D801" s="3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5.75" customHeight="1" x14ac:dyDescent="0.25">
      <c r="B802" s="1"/>
      <c r="C802" s="2"/>
      <c r="D802" s="3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5.75" customHeight="1" x14ac:dyDescent="0.25">
      <c r="B803" s="1"/>
      <c r="C803" s="2"/>
      <c r="D803" s="3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5.75" customHeight="1" x14ac:dyDescent="0.25">
      <c r="B804" s="1"/>
      <c r="C804" s="2"/>
      <c r="D804" s="3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5.75" customHeight="1" x14ac:dyDescent="0.25">
      <c r="B805" s="1"/>
      <c r="C805" s="2"/>
      <c r="D805" s="3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5.75" customHeight="1" x14ac:dyDescent="0.25">
      <c r="B806" s="1"/>
      <c r="C806" s="2"/>
      <c r="D806" s="3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5.75" customHeight="1" x14ac:dyDescent="0.25">
      <c r="B807" s="1"/>
      <c r="C807" s="2"/>
      <c r="D807" s="3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5.75" customHeight="1" x14ac:dyDescent="0.25">
      <c r="B808" s="1"/>
      <c r="C808" s="2"/>
      <c r="D808" s="3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5.75" customHeight="1" x14ac:dyDescent="0.25">
      <c r="B809" s="1"/>
      <c r="C809" s="2"/>
      <c r="D809" s="3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5.75" customHeight="1" x14ac:dyDescent="0.25">
      <c r="B810" s="1"/>
      <c r="C810" s="2"/>
      <c r="D810" s="3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5.75" customHeight="1" x14ac:dyDescent="0.25">
      <c r="B811" s="1"/>
      <c r="C811" s="2"/>
      <c r="D811" s="3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5.75" customHeight="1" x14ac:dyDescent="0.25">
      <c r="B812" s="1"/>
      <c r="C812" s="2"/>
      <c r="D812" s="3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5.75" customHeight="1" x14ac:dyDescent="0.25">
      <c r="B813" s="1"/>
      <c r="C813" s="2"/>
      <c r="D813" s="3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5.75" customHeight="1" x14ac:dyDescent="0.25">
      <c r="B814" s="1"/>
      <c r="C814" s="2"/>
      <c r="D814" s="3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5.75" customHeight="1" x14ac:dyDescent="0.25">
      <c r="B815" s="1"/>
      <c r="C815" s="2"/>
      <c r="D815" s="3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5.75" customHeight="1" x14ac:dyDescent="0.25">
      <c r="B816" s="1"/>
      <c r="C816" s="2"/>
      <c r="D816" s="3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5.75" customHeight="1" x14ac:dyDescent="0.25">
      <c r="B817" s="1"/>
      <c r="C817" s="2"/>
      <c r="D817" s="3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5.75" customHeight="1" x14ac:dyDescent="0.25">
      <c r="B818" s="1"/>
      <c r="C818" s="2"/>
      <c r="D818" s="3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5.75" customHeight="1" x14ac:dyDescent="0.25">
      <c r="B819" s="1"/>
      <c r="C819" s="2"/>
      <c r="D819" s="3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5.75" customHeight="1" x14ac:dyDescent="0.25">
      <c r="B820" s="1"/>
      <c r="C820" s="2"/>
      <c r="D820" s="3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5.75" customHeight="1" x14ac:dyDescent="0.25">
      <c r="B821" s="1"/>
      <c r="C821" s="2"/>
      <c r="D821" s="3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5.75" customHeight="1" x14ac:dyDescent="0.25">
      <c r="B822" s="1"/>
      <c r="C822" s="2"/>
      <c r="D822" s="3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5.75" customHeight="1" x14ac:dyDescent="0.25">
      <c r="B823" s="1"/>
      <c r="C823" s="2"/>
      <c r="D823" s="3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5.75" customHeight="1" x14ac:dyDescent="0.25">
      <c r="B824" s="1"/>
      <c r="C824" s="2"/>
      <c r="D824" s="3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5.75" customHeight="1" x14ac:dyDescent="0.25">
      <c r="B825" s="1"/>
      <c r="C825" s="2"/>
      <c r="D825" s="3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5.75" customHeight="1" x14ac:dyDescent="0.25">
      <c r="B826" s="1"/>
      <c r="C826" s="2"/>
      <c r="D826" s="3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5.75" customHeight="1" x14ac:dyDescent="0.25">
      <c r="B827" s="1"/>
      <c r="C827" s="2"/>
      <c r="D827" s="3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5.75" customHeight="1" x14ac:dyDescent="0.25">
      <c r="B828" s="1"/>
      <c r="C828" s="2"/>
      <c r="D828" s="3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5.75" customHeight="1" x14ac:dyDescent="0.25">
      <c r="B829" s="1"/>
      <c r="C829" s="2"/>
      <c r="D829" s="3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5.75" customHeight="1" x14ac:dyDescent="0.25">
      <c r="B830" s="1"/>
      <c r="C830" s="2"/>
      <c r="D830" s="3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5.75" customHeight="1" x14ac:dyDescent="0.25">
      <c r="B831" s="1"/>
      <c r="C831" s="2"/>
      <c r="D831" s="3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5.75" customHeight="1" x14ac:dyDescent="0.25">
      <c r="B832" s="1"/>
      <c r="C832" s="2"/>
      <c r="D832" s="3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5.75" customHeight="1" x14ac:dyDescent="0.25">
      <c r="B833" s="1"/>
      <c r="C833" s="2"/>
      <c r="D833" s="3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5.75" customHeight="1" x14ac:dyDescent="0.25">
      <c r="B834" s="1"/>
      <c r="C834" s="2"/>
      <c r="D834" s="3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5.75" customHeight="1" x14ac:dyDescent="0.25">
      <c r="B835" s="1"/>
      <c r="C835" s="2"/>
      <c r="D835" s="3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5.75" customHeight="1" x14ac:dyDescent="0.25">
      <c r="B836" s="1"/>
      <c r="C836" s="2"/>
      <c r="D836" s="3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5.75" customHeight="1" x14ac:dyDescent="0.25">
      <c r="B837" s="1"/>
      <c r="C837" s="2"/>
      <c r="D837" s="3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5.75" customHeight="1" x14ac:dyDescent="0.25">
      <c r="B838" s="1"/>
      <c r="C838" s="2"/>
      <c r="D838" s="3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5.75" customHeight="1" x14ac:dyDescent="0.25">
      <c r="B839" s="1"/>
      <c r="C839" s="2"/>
      <c r="D839" s="3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5.75" customHeight="1" x14ac:dyDescent="0.25">
      <c r="B840" s="1"/>
      <c r="C840" s="2"/>
      <c r="D840" s="3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5.75" customHeight="1" x14ac:dyDescent="0.25">
      <c r="B841" s="1"/>
      <c r="C841" s="2"/>
      <c r="D841" s="3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5.75" customHeight="1" x14ac:dyDescent="0.25">
      <c r="B842" s="1"/>
      <c r="C842" s="2"/>
      <c r="D842" s="3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5.75" customHeight="1" x14ac:dyDescent="0.25">
      <c r="B843" s="1"/>
      <c r="C843" s="2"/>
      <c r="D843" s="3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5.75" customHeight="1" x14ac:dyDescent="0.25">
      <c r="B844" s="1"/>
      <c r="C844" s="2"/>
      <c r="D844" s="3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5.75" customHeight="1" x14ac:dyDescent="0.25">
      <c r="B845" s="1"/>
      <c r="C845" s="2"/>
      <c r="D845" s="3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5.75" customHeight="1" x14ac:dyDescent="0.25">
      <c r="B846" s="1"/>
      <c r="C846" s="2"/>
      <c r="D846" s="3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5.75" customHeight="1" x14ac:dyDescent="0.25">
      <c r="B847" s="1"/>
      <c r="C847" s="2"/>
      <c r="D847" s="3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5.75" customHeight="1" x14ac:dyDescent="0.25">
      <c r="B848" s="1"/>
      <c r="C848" s="2"/>
      <c r="D848" s="3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5.75" customHeight="1" x14ac:dyDescent="0.25">
      <c r="B849" s="1"/>
      <c r="C849" s="2"/>
      <c r="D849" s="3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5.75" customHeight="1" x14ac:dyDescent="0.25">
      <c r="B850" s="1"/>
      <c r="C850" s="2"/>
      <c r="D850" s="3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5.75" customHeight="1" x14ac:dyDescent="0.25">
      <c r="B851" s="1"/>
      <c r="C851" s="2"/>
      <c r="D851" s="3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5.75" customHeight="1" x14ac:dyDescent="0.25">
      <c r="B852" s="1"/>
      <c r="C852" s="2"/>
      <c r="D852" s="3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5.75" customHeight="1" x14ac:dyDescent="0.25">
      <c r="B853" s="1"/>
      <c r="C853" s="2"/>
      <c r="D853" s="3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5.75" customHeight="1" x14ac:dyDescent="0.25">
      <c r="B854" s="1"/>
      <c r="C854" s="2"/>
      <c r="D854" s="3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5.75" customHeight="1" x14ac:dyDescent="0.25">
      <c r="B855" s="1"/>
      <c r="C855" s="2"/>
      <c r="D855" s="3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5.75" customHeight="1" x14ac:dyDescent="0.25">
      <c r="B856" s="1"/>
      <c r="C856" s="2"/>
      <c r="D856" s="3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5.75" customHeight="1" x14ac:dyDescent="0.25">
      <c r="B857" s="1"/>
      <c r="C857" s="2"/>
      <c r="D857" s="3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5.75" customHeight="1" x14ac:dyDescent="0.25">
      <c r="B858" s="1"/>
      <c r="C858" s="2"/>
      <c r="D858" s="3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5.75" customHeight="1" x14ac:dyDescent="0.25">
      <c r="B859" s="1"/>
      <c r="C859" s="2"/>
      <c r="D859" s="3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5.75" customHeight="1" x14ac:dyDescent="0.25">
      <c r="B860" s="1"/>
      <c r="C860" s="2"/>
      <c r="D860" s="3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5.75" customHeight="1" x14ac:dyDescent="0.25">
      <c r="B861" s="1"/>
      <c r="C861" s="2"/>
      <c r="D861" s="3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5.75" customHeight="1" x14ac:dyDescent="0.25">
      <c r="B862" s="1"/>
      <c r="C862" s="2"/>
      <c r="D862" s="3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5.75" customHeight="1" x14ac:dyDescent="0.25">
      <c r="B863" s="1"/>
      <c r="C863" s="2"/>
      <c r="D863" s="3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5.75" customHeight="1" x14ac:dyDescent="0.25">
      <c r="B864" s="1"/>
      <c r="C864" s="2"/>
      <c r="D864" s="3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5.75" customHeight="1" x14ac:dyDescent="0.25">
      <c r="B865" s="1"/>
      <c r="C865" s="2"/>
      <c r="D865" s="3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5.75" customHeight="1" x14ac:dyDescent="0.25">
      <c r="B866" s="1"/>
      <c r="C866" s="2"/>
      <c r="D866" s="3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5.75" customHeight="1" x14ac:dyDescent="0.25">
      <c r="B867" s="1"/>
      <c r="C867" s="2"/>
      <c r="D867" s="3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5.75" customHeight="1" x14ac:dyDescent="0.25">
      <c r="B868" s="1"/>
      <c r="C868" s="2"/>
      <c r="D868" s="3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5.75" customHeight="1" x14ac:dyDescent="0.25">
      <c r="B869" s="1"/>
      <c r="C869" s="2"/>
      <c r="D869" s="3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5.75" customHeight="1" x14ac:dyDescent="0.25">
      <c r="B870" s="1"/>
      <c r="C870" s="2"/>
      <c r="D870" s="3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5.75" customHeight="1" x14ac:dyDescent="0.25">
      <c r="B871" s="1"/>
      <c r="C871" s="2"/>
      <c r="D871" s="3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5.75" customHeight="1" x14ac:dyDescent="0.25">
      <c r="B872" s="1"/>
      <c r="C872" s="2"/>
      <c r="D872" s="3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5.75" customHeight="1" x14ac:dyDescent="0.25">
      <c r="B873" s="1"/>
      <c r="C873" s="2"/>
      <c r="D873" s="3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5.75" customHeight="1" x14ac:dyDescent="0.25">
      <c r="B874" s="1"/>
      <c r="C874" s="2"/>
      <c r="D874" s="3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5.75" customHeight="1" x14ac:dyDescent="0.25">
      <c r="B875" s="1"/>
      <c r="C875" s="2"/>
      <c r="D875" s="3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5.75" customHeight="1" x14ac:dyDescent="0.25">
      <c r="B876" s="1"/>
      <c r="C876" s="2"/>
      <c r="D876" s="3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5.75" customHeight="1" x14ac:dyDescent="0.25">
      <c r="B877" s="1"/>
      <c r="C877" s="2"/>
      <c r="D877" s="3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5.75" customHeight="1" x14ac:dyDescent="0.25">
      <c r="B878" s="1"/>
      <c r="C878" s="2"/>
      <c r="D878" s="3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5.75" customHeight="1" x14ac:dyDescent="0.25">
      <c r="B879" s="1"/>
      <c r="C879" s="2"/>
      <c r="D879" s="3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5.75" customHeight="1" x14ac:dyDescent="0.25">
      <c r="B880" s="1"/>
      <c r="C880" s="2"/>
      <c r="D880" s="3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5.75" customHeight="1" x14ac:dyDescent="0.25">
      <c r="B881" s="1"/>
      <c r="C881" s="2"/>
      <c r="D881" s="3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5.75" customHeight="1" x14ac:dyDescent="0.25">
      <c r="B882" s="1"/>
      <c r="C882" s="2"/>
      <c r="D882" s="3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5.75" customHeight="1" x14ac:dyDescent="0.25">
      <c r="B883" s="1"/>
      <c r="C883" s="2"/>
      <c r="D883" s="3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5.75" customHeight="1" x14ac:dyDescent="0.25">
      <c r="B884" s="1"/>
      <c r="C884" s="2"/>
      <c r="D884" s="3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5.75" customHeight="1" x14ac:dyDescent="0.25">
      <c r="B885" s="1"/>
      <c r="C885" s="2"/>
      <c r="D885" s="3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5.75" customHeight="1" x14ac:dyDescent="0.25">
      <c r="B886" s="1"/>
      <c r="C886" s="2"/>
      <c r="D886" s="3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5.75" customHeight="1" x14ac:dyDescent="0.25">
      <c r="B887" s="1"/>
      <c r="C887" s="2"/>
      <c r="D887" s="3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5.75" customHeight="1" x14ac:dyDescent="0.25">
      <c r="B888" s="1"/>
      <c r="C888" s="2"/>
      <c r="D888" s="3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5.75" customHeight="1" x14ac:dyDescent="0.25">
      <c r="B889" s="1"/>
      <c r="C889" s="2"/>
      <c r="D889" s="3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5.75" customHeight="1" x14ac:dyDescent="0.25">
      <c r="B890" s="1"/>
      <c r="C890" s="2"/>
      <c r="D890" s="3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5.75" customHeight="1" x14ac:dyDescent="0.25">
      <c r="B891" s="1"/>
      <c r="C891" s="2"/>
      <c r="D891" s="3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5.75" customHeight="1" x14ac:dyDescent="0.25">
      <c r="B892" s="1"/>
      <c r="C892" s="2"/>
      <c r="D892" s="3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5.75" customHeight="1" x14ac:dyDescent="0.25">
      <c r="B893" s="1"/>
      <c r="C893" s="2"/>
      <c r="D893" s="3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5.75" customHeight="1" x14ac:dyDescent="0.25">
      <c r="B894" s="1"/>
      <c r="C894" s="2"/>
      <c r="D894" s="3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5.75" customHeight="1" x14ac:dyDescent="0.25">
      <c r="B895" s="1"/>
      <c r="C895" s="2"/>
      <c r="D895" s="3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5.75" customHeight="1" x14ac:dyDescent="0.25">
      <c r="B896" s="1"/>
      <c r="C896" s="2"/>
      <c r="D896" s="3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5.75" customHeight="1" x14ac:dyDescent="0.25">
      <c r="B897" s="1"/>
      <c r="C897" s="2"/>
      <c r="D897" s="3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5.75" customHeight="1" x14ac:dyDescent="0.25">
      <c r="B898" s="1"/>
      <c r="C898" s="2"/>
      <c r="D898" s="3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5.75" customHeight="1" x14ac:dyDescent="0.25">
      <c r="B899" s="1"/>
      <c r="C899" s="2"/>
      <c r="D899" s="3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5.75" customHeight="1" x14ac:dyDescent="0.25">
      <c r="B900" s="1"/>
      <c r="C900" s="2"/>
      <c r="D900" s="3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5.75" customHeight="1" x14ac:dyDescent="0.25">
      <c r="B901" s="1"/>
      <c r="C901" s="2"/>
      <c r="D901" s="3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5.75" customHeight="1" x14ac:dyDescent="0.25">
      <c r="B902" s="1"/>
      <c r="C902" s="2"/>
      <c r="D902" s="3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5.75" customHeight="1" x14ac:dyDescent="0.25">
      <c r="B903" s="1"/>
      <c r="C903" s="2"/>
      <c r="D903" s="3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5.75" customHeight="1" x14ac:dyDescent="0.25">
      <c r="B904" s="1"/>
      <c r="C904" s="2"/>
      <c r="D904" s="3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5.75" customHeight="1" x14ac:dyDescent="0.25">
      <c r="B905" s="1"/>
      <c r="C905" s="2"/>
      <c r="D905" s="3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5.75" customHeight="1" x14ac:dyDescent="0.25">
      <c r="B906" s="1"/>
      <c r="C906" s="2"/>
      <c r="D906" s="3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5.75" customHeight="1" x14ac:dyDescent="0.25">
      <c r="B907" s="1"/>
      <c r="C907" s="2"/>
      <c r="D907" s="3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5.75" customHeight="1" x14ac:dyDescent="0.25">
      <c r="B908" s="1"/>
      <c r="C908" s="2"/>
      <c r="D908" s="3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5.75" customHeight="1" x14ac:dyDescent="0.25">
      <c r="B909" s="1"/>
      <c r="C909" s="2"/>
      <c r="D909" s="3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5.75" customHeight="1" x14ac:dyDescent="0.25">
      <c r="B910" s="1"/>
      <c r="C910" s="2"/>
      <c r="D910" s="3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5.75" customHeight="1" x14ac:dyDescent="0.25">
      <c r="B911" s="1"/>
      <c r="C911" s="2"/>
      <c r="D911" s="3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5.75" customHeight="1" x14ac:dyDescent="0.25">
      <c r="B912" s="1"/>
      <c r="C912" s="2"/>
      <c r="D912" s="3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5.75" customHeight="1" x14ac:dyDescent="0.25">
      <c r="B913" s="1"/>
      <c r="C913" s="2"/>
      <c r="D913" s="3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5.75" customHeight="1" x14ac:dyDescent="0.25">
      <c r="B914" s="1"/>
      <c r="C914" s="2"/>
      <c r="D914" s="3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5.75" customHeight="1" x14ac:dyDescent="0.25">
      <c r="B915" s="1"/>
      <c r="C915" s="2"/>
      <c r="D915" s="3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5.75" customHeight="1" x14ac:dyDescent="0.25">
      <c r="B916" s="1"/>
      <c r="C916" s="2"/>
      <c r="D916" s="3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5.75" customHeight="1" x14ac:dyDescent="0.25">
      <c r="B917" s="1"/>
      <c r="C917" s="2"/>
      <c r="D917" s="3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5.75" customHeight="1" x14ac:dyDescent="0.25">
      <c r="B918" s="1"/>
      <c r="C918" s="2"/>
      <c r="D918" s="3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5.75" customHeight="1" x14ac:dyDescent="0.25">
      <c r="B919" s="1"/>
      <c r="C919" s="2"/>
      <c r="D919" s="3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5.75" customHeight="1" x14ac:dyDescent="0.25">
      <c r="B920" s="1"/>
      <c r="C920" s="2"/>
      <c r="D920" s="3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5.75" customHeight="1" x14ac:dyDescent="0.25">
      <c r="B921" s="1"/>
      <c r="C921" s="2"/>
      <c r="D921" s="3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5.75" customHeight="1" x14ac:dyDescent="0.25">
      <c r="B922" s="1"/>
      <c r="C922" s="2"/>
      <c r="D922" s="3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5.75" customHeight="1" x14ac:dyDescent="0.25">
      <c r="B923" s="1"/>
      <c r="C923" s="2"/>
      <c r="D923" s="3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5.75" customHeight="1" x14ac:dyDescent="0.25">
      <c r="B924" s="1"/>
      <c r="C924" s="2"/>
      <c r="D924" s="3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5.75" customHeight="1" x14ac:dyDescent="0.25">
      <c r="B925" s="1"/>
      <c r="C925" s="2"/>
      <c r="D925" s="3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5.75" customHeight="1" x14ac:dyDescent="0.25">
      <c r="B926" s="1"/>
      <c r="C926" s="2"/>
      <c r="D926" s="3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5.75" customHeight="1" x14ac:dyDescent="0.25">
      <c r="B927" s="1"/>
      <c r="C927" s="2"/>
      <c r="D927" s="3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5.75" customHeight="1" x14ac:dyDescent="0.25">
      <c r="B928" s="1"/>
      <c r="C928" s="2"/>
      <c r="D928" s="3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5.75" customHeight="1" x14ac:dyDescent="0.25">
      <c r="B929" s="1"/>
      <c r="C929" s="2"/>
      <c r="D929" s="3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5.75" customHeight="1" x14ac:dyDescent="0.25">
      <c r="B930" s="1"/>
      <c r="C930" s="2"/>
      <c r="D930" s="3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5.75" customHeight="1" x14ac:dyDescent="0.25">
      <c r="B931" s="1"/>
      <c r="C931" s="2"/>
      <c r="D931" s="3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5.75" customHeight="1" x14ac:dyDescent="0.25">
      <c r="B932" s="1"/>
      <c r="C932" s="2"/>
      <c r="D932" s="3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5.75" customHeight="1" x14ac:dyDescent="0.25">
      <c r="B933" s="1"/>
      <c r="C933" s="2"/>
      <c r="D933" s="3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5.75" customHeight="1" x14ac:dyDescent="0.25">
      <c r="B934" s="1"/>
      <c r="C934" s="2"/>
      <c r="D934" s="3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5.75" customHeight="1" x14ac:dyDescent="0.25">
      <c r="B935" s="1"/>
      <c r="C935" s="2"/>
      <c r="D935" s="3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5.75" customHeight="1" x14ac:dyDescent="0.25">
      <c r="B936" s="1"/>
      <c r="C936" s="2"/>
      <c r="D936" s="3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5.75" customHeight="1" x14ac:dyDescent="0.25">
      <c r="B937" s="1"/>
      <c r="C937" s="2"/>
      <c r="D937" s="3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5.75" customHeight="1" x14ac:dyDescent="0.25">
      <c r="B938" s="1"/>
      <c r="C938" s="2"/>
      <c r="D938" s="3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5.75" customHeight="1" x14ac:dyDescent="0.25">
      <c r="B939" s="1"/>
      <c r="C939" s="2"/>
      <c r="D939" s="3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5.75" customHeight="1" x14ac:dyDescent="0.25">
      <c r="B940" s="1"/>
      <c r="C940" s="2"/>
      <c r="D940" s="3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5.75" customHeight="1" x14ac:dyDescent="0.25">
      <c r="B941" s="1"/>
      <c r="C941" s="2"/>
      <c r="D941" s="3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5.75" customHeight="1" x14ac:dyDescent="0.25">
      <c r="B942" s="1"/>
      <c r="C942" s="2"/>
      <c r="D942" s="3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5.75" customHeight="1" x14ac:dyDescent="0.25">
      <c r="B943" s="1"/>
      <c r="C943" s="2"/>
      <c r="D943" s="3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5.75" customHeight="1" x14ac:dyDescent="0.25">
      <c r="B944" s="1"/>
      <c r="C944" s="2"/>
      <c r="D944" s="3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5.75" customHeight="1" x14ac:dyDescent="0.25">
      <c r="B945" s="1"/>
      <c r="C945" s="2"/>
      <c r="D945" s="3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5.75" customHeight="1" x14ac:dyDescent="0.25">
      <c r="B946" s="1"/>
      <c r="C946" s="2"/>
      <c r="D946" s="3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5.75" customHeight="1" x14ac:dyDescent="0.25">
      <c r="B947" s="1"/>
      <c r="C947" s="2"/>
      <c r="D947" s="3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5.75" customHeight="1" x14ac:dyDescent="0.25">
      <c r="B948" s="1"/>
      <c r="C948" s="2"/>
      <c r="D948" s="3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5.75" customHeight="1" x14ac:dyDescent="0.25">
      <c r="B949" s="1"/>
      <c r="C949" s="2"/>
      <c r="D949" s="3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5.75" customHeight="1" x14ac:dyDescent="0.25">
      <c r="B950" s="1"/>
      <c r="C950" s="2"/>
      <c r="D950" s="3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5.75" customHeight="1" x14ac:dyDescent="0.25">
      <c r="B951" s="1"/>
      <c r="C951" s="2"/>
      <c r="D951" s="3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5.75" customHeight="1" x14ac:dyDescent="0.25">
      <c r="B952" s="1"/>
      <c r="C952" s="2"/>
      <c r="D952" s="3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5.75" customHeight="1" x14ac:dyDescent="0.25">
      <c r="B953" s="1"/>
      <c r="C953" s="2"/>
      <c r="D953" s="3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5.75" customHeight="1" x14ac:dyDescent="0.25">
      <c r="B954" s="1"/>
      <c r="C954" s="2"/>
      <c r="D954" s="3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5.75" customHeight="1" x14ac:dyDescent="0.25">
      <c r="B955" s="1"/>
      <c r="C955" s="2"/>
      <c r="D955" s="3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5.75" customHeight="1" x14ac:dyDescent="0.25">
      <c r="B956" s="1"/>
      <c r="C956" s="2"/>
      <c r="D956" s="3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5.75" customHeight="1" x14ac:dyDescent="0.25">
      <c r="B957" s="1"/>
      <c r="C957" s="2"/>
      <c r="D957" s="3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5.75" customHeight="1" x14ac:dyDescent="0.25">
      <c r="B958" s="1"/>
      <c r="C958" s="2"/>
      <c r="D958" s="3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5.75" customHeight="1" x14ac:dyDescent="0.25">
      <c r="B959" s="1"/>
      <c r="C959" s="2"/>
      <c r="D959" s="3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5.75" customHeight="1" x14ac:dyDescent="0.25">
      <c r="B960" s="1"/>
      <c r="C960" s="2"/>
      <c r="D960" s="3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5.75" customHeight="1" x14ac:dyDescent="0.25">
      <c r="B961" s="1"/>
      <c r="C961" s="2"/>
      <c r="D961" s="3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5.75" customHeight="1" x14ac:dyDescent="0.25">
      <c r="B962" s="1"/>
      <c r="C962" s="2"/>
      <c r="D962" s="3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5.75" customHeight="1" x14ac:dyDescent="0.25">
      <c r="B963" s="1"/>
      <c r="C963" s="2"/>
      <c r="D963" s="3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5.75" customHeight="1" x14ac:dyDescent="0.25">
      <c r="B964" s="1"/>
      <c r="C964" s="2"/>
      <c r="D964" s="3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5.75" customHeight="1" x14ac:dyDescent="0.25">
      <c r="B965" s="1"/>
      <c r="C965" s="2"/>
      <c r="D965" s="3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5.75" customHeight="1" x14ac:dyDescent="0.25">
      <c r="B966" s="1"/>
      <c r="C966" s="2"/>
      <c r="D966" s="3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5.75" customHeight="1" x14ac:dyDescent="0.25">
      <c r="B967" s="1"/>
      <c r="C967" s="2"/>
      <c r="D967" s="3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5.75" customHeight="1" x14ac:dyDescent="0.25">
      <c r="B968" s="1"/>
      <c r="C968" s="2"/>
      <c r="D968" s="3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5.75" customHeight="1" x14ac:dyDescent="0.25">
      <c r="B969" s="1"/>
      <c r="C969" s="2"/>
      <c r="D969" s="3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5.75" customHeight="1" x14ac:dyDescent="0.25">
      <c r="B970" s="1"/>
      <c r="C970" s="2"/>
      <c r="D970" s="3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5.75" customHeight="1" x14ac:dyDescent="0.25">
      <c r="B971" s="1"/>
      <c r="C971" s="2"/>
      <c r="D971" s="3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5.75" customHeight="1" x14ac:dyDescent="0.25">
      <c r="B972" s="1"/>
      <c r="C972" s="2"/>
      <c r="D972" s="3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5.75" customHeight="1" x14ac:dyDescent="0.25">
      <c r="B973" s="1"/>
      <c r="C973" s="2"/>
      <c r="D973" s="3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5.75" customHeight="1" x14ac:dyDescent="0.25">
      <c r="B974" s="1"/>
      <c r="C974" s="2"/>
      <c r="D974" s="3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5.75" customHeight="1" x14ac:dyDescent="0.25">
      <c r="B975" s="1"/>
      <c r="C975" s="2"/>
      <c r="D975" s="3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5.75" customHeight="1" x14ac:dyDescent="0.25">
      <c r="B976" s="1"/>
      <c r="C976" s="2"/>
      <c r="D976" s="3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5.75" customHeight="1" x14ac:dyDescent="0.25">
      <c r="B977" s="1"/>
      <c r="C977" s="2"/>
      <c r="D977" s="3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5.75" customHeight="1" x14ac:dyDescent="0.25">
      <c r="B978" s="1"/>
      <c r="C978" s="2"/>
      <c r="D978" s="3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5.75" customHeight="1" x14ac:dyDescent="0.25">
      <c r="B979" s="1"/>
      <c r="C979" s="2"/>
      <c r="D979" s="3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15.75" customHeight="1" x14ac:dyDescent="0.25">
      <c r="B980" s="1"/>
      <c r="C980" s="2"/>
      <c r="D980" s="3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15.75" customHeight="1" x14ac:dyDescent="0.25">
      <c r="B981" s="1"/>
      <c r="C981" s="2"/>
      <c r="D981" s="3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15.75" customHeight="1" x14ac:dyDescent="0.25">
      <c r="B982" s="1"/>
      <c r="C982" s="2"/>
      <c r="D982" s="3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15.75" customHeight="1" x14ac:dyDescent="0.25">
      <c r="B983" s="1"/>
      <c r="C983" s="2"/>
      <c r="D983" s="3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15.75" customHeight="1" x14ac:dyDescent="0.25">
      <c r="B984" s="1"/>
      <c r="C984" s="2"/>
      <c r="D984" s="3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15.75" customHeight="1" x14ac:dyDescent="0.25">
      <c r="B985" s="1"/>
      <c r="C985" s="2"/>
      <c r="D985" s="3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15.75" customHeight="1" x14ac:dyDescent="0.25">
      <c r="B986" s="1"/>
      <c r="C986" s="2"/>
      <c r="D986" s="3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15.75" customHeight="1" x14ac:dyDescent="0.25">
      <c r="B987" s="1"/>
      <c r="C987" s="2"/>
      <c r="D987" s="3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15.75" customHeight="1" x14ac:dyDescent="0.25">
      <c r="B988" s="1"/>
      <c r="C988" s="2"/>
      <c r="D988" s="3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15.75" customHeight="1" x14ac:dyDescent="0.25">
      <c r="B989" s="1"/>
      <c r="C989" s="2"/>
      <c r="D989" s="3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15.75" customHeight="1" x14ac:dyDescent="0.25">
      <c r="B990" s="1"/>
      <c r="C990" s="2"/>
      <c r="D990" s="3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15.75" customHeight="1" x14ac:dyDescent="0.25">
      <c r="B991" s="1"/>
      <c r="C991" s="2"/>
      <c r="D991" s="3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15.75" customHeight="1" x14ac:dyDescent="0.25">
      <c r="B992" s="1"/>
      <c r="C992" s="2"/>
      <c r="D992" s="3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5.75" customHeight="1" x14ac:dyDescent="0.25">
      <c r="B993" s="1"/>
      <c r="C993" s="2"/>
      <c r="D993" s="3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15.75" customHeight="1" x14ac:dyDescent="0.25">
      <c r="B994" s="1"/>
      <c r="C994" s="2"/>
      <c r="D994" s="3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15.75" customHeight="1" x14ac:dyDescent="0.25">
      <c r="B995" s="1"/>
      <c r="C995" s="2"/>
      <c r="D995" s="3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15.75" customHeight="1" x14ac:dyDescent="0.25">
      <c r="B996" s="1"/>
      <c r="C996" s="2"/>
      <c r="D996" s="3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15.75" customHeight="1" x14ac:dyDescent="0.25">
      <c r="B997" s="1"/>
      <c r="C997" s="2"/>
      <c r="D997" s="3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15.75" customHeight="1" x14ac:dyDescent="0.25">
      <c r="B998" s="1"/>
      <c r="C998" s="2"/>
      <c r="D998" s="3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15.75" customHeight="1" x14ac:dyDescent="0.25">
      <c r="B999" s="1"/>
      <c r="C999" s="2"/>
      <c r="D999" s="3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15.75" customHeight="1" x14ac:dyDescent="0.25">
      <c r="B1000" s="1"/>
      <c r="C1000" s="2"/>
      <c r="D1000" s="3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ht="15.75" customHeight="1" x14ac:dyDescent="0.25">
      <c r="B1001" s="1"/>
      <c r="C1001" s="2"/>
      <c r="D1001" s="3"/>
      <c r="E1001" s="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ht="15.75" customHeight="1" x14ac:dyDescent="0.25">
      <c r="B1002" s="1"/>
      <c r="C1002" s="2"/>
      <c r="D1002" s="3"/>
      <c r="E1002" s="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2:26" ht="15.75" customHeight="1" x14ac:dyDescent="0.25">
      <c r="B1003" s="1"/>
      <c r="C1003" s="2"/>
      <c r="D1003" s="3"/>
      <c r="E1003" s="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2:26" ht="15.75" customHeight="1" x14ac:dyDescent="0.25">
      <c r="B1004" s="1"/>
      <c r="C1004" s="2"/>
      <c r="D1004" s="3"/>
      <c r="E1004" s="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2:26" ht="15.75" customHeight="1" x14ac:dyDescent="0.25">
      <c r="B1005" s="1"/>
      <c r="C1005" s="2"/>
      <c r="D1005" s="3"/>
      <c r="E1005" s="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2:26" ht="15.75" customHeight="1" x14ac:dyDescent="0.25">
      <c r="B1006" s="1"/>
      <c r="C1006" s="2"/>
      <c r="D1006" s="3"/>
      <c r="E1006" s="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2:26" ht="15.75" customHeight="1" x14ac:dyDescent="0.25">
      <c r="B1007" s="1"/>
      <c r="C1007" s="2"/>
      <c r="D1007" s="3"/>
      <c r="E1007" s="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2:26" ht="15.75" customHeight="1" x14ac:dyDescent="0.25">
      <c r="B1008" s="1"/>
      <c r="C1008" s="2"/>
      <c r="D1008" s="3"/>
      <c r="E1008" s="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2:26" ht="15.75" customHeight="1" x14ac:dyDescent="0.25">
      <c r="B1009" s="1"/>
      <c r="C1009" s="2"/>
      <c r="D1009" s="3"/>
      <c r="E1009" s="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2:26" ht="15.75" customHeight="1" x14ac:dyDescent="0.25">
      <c r="B1010" s="1"/>
      <c r="C1010" s="2"/>
      <c r="D1010" s="3"/>
      <c r="E1010" s="2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2:26" ht="15.75" customHeight="1" x14ac:dyDescent="0.25">
      <c r="B1011" s="1"/>
      <c r="C1011" s="2"/>
      <c r="D1011" s="3"/>
      <c r="E1011" s="2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2:26" ht="15.75" customHeight="1" x14ac:dyDescent="0.25">
      <c r="B1012" s="1"/>
      <c r="C1012" s="2"/>
      <c r="D1012" s="3"/>
      <c r="E1012" s="2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2:26" ht="15.75" customHeight="1" x14ac:dyDescent="0.25">
      <c r="B1013" s="1"/>
      <c r="C1013" s="2"/>
      <c r="D1013" s="3"/>
      <c r="E1013" s="2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2:26" ht="15.75" customHeight="1" x14ac:dyDescent="0.25">
      <c r="B1014" s="1"/>
      <c r="C1014" s="2"/>
      <c r="D1014" s="3"/>
      <c r="E1014" s="2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2:26" ht="15.75" customHeight="1" x14ac:dyDescent="0.25">
      <c r="B1015" s="1"/>
      <c r="C1015" s="2"/>
      <c r="D1015" s="3"/>
      <c r="E1015" s="2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2:26" ht="15.75" customHeight="1" x14ac:dyDescent="0.25">
      <c r="B1016" s="1"/>
      <c r="C1016" s="2"/>
      <c r="D1016" s="3"/>
      <c r="E1016" s="2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2:26" ht="15.75" customHeight="1" x14ac:dyDescent="0.25">
      <c r="B1017" s="1"/>
      <c r="C1017" s="2"/>
      <c r="D1017" s="3"/>
      <c r="E1017" s="2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2:26" ht="15.75" customHeight="1" x14ac:dyDescent="0.25">
      <c r="B1018" s="1"/>
      <c r="C1018" s="2"/>
      <c r="D1018" s="3"/>
      <c r="E1018" s="2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2:26" ht="15.75" customHeight="1" x14ac:dyDescent="0.25">
      <c r="B1019" s="1"/>
      <c r="C1019" s="2"/>
      <c r="D1019" s="3"/>
      <c r="E1019" s="2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2:26" ht="15.75" customHeight="1" x14ac:dyDescent="0.25">
      <c r="B1020" s="1"/>
      <c r="C1020" s="2"/>
      <c r="D1020" s="3"/>
      <c r="E1020" s="2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2:26" ht="15.75" customHeight="1" x14ac:dyDescent="0.25">
      <c r="B1021" s="1"/>
      <c r="C1021" s="2"/>
      <c r="D1021" s="3"/>
      <c r="E1021" s="2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2:26" ht="15.75" customHeight="1" x14ac:dyDescent="0.25">
      <c r="B1022" s="1"/>
      <c r="C1022" s="2"/>
      <c r="D1022" s="3"/>
      <c r="E1022" s="2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2:26" ht="15.75" customHeight="1" x14ac:dyDescent="0.25">
      <c r="B1023" s="1"/>
      <c r="C1023" s="2"/>
      <c r="D1023" s="3"/>
      <c r="E1023" s="2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2:26" ht="15.75" customHeight="1" x14ac:dyDescent="0.25">
      <c r="B1024" s="1"/>
      <c r="C1024" s="2"/>
      <c r="D1024" s="3"/>
      <c r="E1024" s="2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2:26" ht="15.75" customHeight="1" x14ac:dyDescent="0.25">
      <c r="B1025" s="1"/>
      <c r="C1025" s="2"/>
      <c r="D1025" s="3"/>
      <c r="E1025" s="2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2:26" ht="15.75" customHeight="1" x14ac:dyDescent="0.25">
      <c r="B1026" s="1"/>
      <c r="C1026" s="2"/>
      <c r="D1026" s="3"/>
      <c r="E1026" s="2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2:26" ht="15.75" customHeight="1" x14ac:dyDescent="0.25">
      <c r="B1027" s="1"/>
      <c r="C1027" s="2"/>
      <c r="D1027" s="3"/>
      <c r="E1027" s="2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2:26" ht="15.75" customHeight="1" x14ac:dyDescent="0.25">
      <c r="B1028" s="1"/>
      <c r="C1028" s="2"/>
      <c r="D1028" s="3"/>
      <c r="E1028" s="2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2:26" ht="15.75" customHeight="1" x14ac:dyDescent="0.25">
      <c r="B1029" s="1"/>
      <c r="C1029" s="2"/>
      <c r="D1029" s="3"/>
      <c r="E1029" s="2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2:26" ht="15.75" customHeight="1" x14ac:dyDescent="0.25">
      <c r="B1030" s="1"/>
      <c r="C1030" s="2"/>
      <c r="D1030" s="3"/>
      <c r="E1030" s="2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2:26" ht="15.75" customHeight="1" x14ac:dyDescent="0.25">
      <c r="B1031" s="1"/>
      <c r="C1031" s="2"/>
      <c r="D1031" s="3"/>
      <c r="E1031" s="2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2:26" ht="15.75" customHeight="1" x14ac:dyDescent="0.25">
      <c r="B1032" s="1"/>
      <c r="C1032" s="2"/>
      <c r="D1032" s="3"/>
      <c r="E1032" s="2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2:26" ht="15.75" customHeight="1" x14ac:dyDescent="0.25">
      <c r="B1033" s="1"/>
      <c r="C1033" s="2"/>
      <c r="D1033" s="3"/>
      <c r="E1033" s="2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2:26" ht="15.75" customHeight="1" x14ac:dyDescent="0.25">
      <c r="B1034" s="1"/>
      <c r="C1034" s="2"/>
      <c r="D1034" s="3"/>
      <c r="E1034" s="2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2:26" ht="15.75" customHeight="1" x14ac:dyDescent="0.25">
      <c r="B1035" s="1"/>
      <c r="C1035" s="2"/>
      <c r="D1035" s="3"/>
      <c r="E1035" s="2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2:26" ht="15.75" customHeight="1" x14ac:dyDescent="0.25">
      <c r="B1036" s="1"/>
      <c r="C1036" s="2"/>
      <c r="D1036" s="3"/>
      <c r="E1036" s="2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2:26" ht="15.75" customHeight="1" x14ac:dyDescent="0.25">
      <c r="B1037" s="1"/>
      <c r="C1037" s="2"/>
      <c r="D1037" s="3"/>
      <c r="E1037" s="2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2:26" ht="15.75" customHeight="1" x14ac:dyDescent="0.25">
      <c r="B1038" s="1"/>
      <c r="C1038" s="2"/>
      <c r="D1038" s="3"/>
      <c r="E1038" s="2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2:26" ht="15.75" customHeight="1" x14ac:dyDescent="0.25">
      <c r="B1039" s="1"/>
      <c r="C1039" s="2"/>
      <c r="D1039" s="3"/>
      <c r="E1039" s="2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2:26" ht="15.75" customHeight="1" x14ac:dyDescent="0.25">
      <c r="B1040" s="1"/>
      <c r="C1040" s="2"/>
      <c r="D1040" s="3"/>
      <c r="E1040" s="2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2:26" ht="15.75" customHeight="1" x14ac:dyDescent="0.25">
      <c r="B1041" s="1"/>
      <c r="C1041" s="2"/>
      <c r="D1041" s="3"/>
      <c r="E1041" s="2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2:26" ht="15.75" customHeight="1" x14ac:dyDescent="0.25">
      <c r="B1042" s="1"/>
      <c r="C1042" s="2"/>
      <c r="D1042" s="3"/>
      <c r="E1042" s="2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2:26" ht="15.75" customHeight="1" x14ac:dyDescent="0.25">
      <c r="B1043" s="1"/>
      <c r="C1043" s="2"/>
      <c r="D1043" s="3"/>
      <c r="E1043" s="2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2:26" ht="15.75" customHeight="1" x14ac:dyDescent="0.25">
      <c r="B1044" s="1"/>
      <c r="C1044" s="2"/>
      <c r="D1044" s="3"/>
      <c r="E1044" s="2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2:26" ht="15.75" customHeight="1" x14ac:dyDescent="0.25">
      <c r="B1045" s="1"/>
      <c r="C1045" s="2"/>
      <c r="D1045" s="3"/>
      <c r="E1045" s="2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2:26" ht="15.75" customHeight="1" x14ac:dyDescent="0.25">
      <c r="B1046" s="1"/>
      <c r="C1046" s="2"/>
      <c r="D1046" s="3"/>
      <c r="E1046" s="2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2:26" ht="15.75" customHeight="1" x14ac:dyDescent="0.25">
      <c r="B1047" s="1"/>
      <c r="C1047" s="2"/>
      <c r="D1047" s="3"/>
      <c r="E1047" s="2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2:26" ht="15.75" customHeight="1" x14ac:dyDescent="0.25">
      <c r="B1048" s="1"/>
      <c r="C1048" s="2"/>
      <c r="D1048" s="3"/>
      <c r="E1048" s="2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2:26" ht="15.75" customHeight="1" x14ac:dyDescent="0.25">
      <c r="B1049" s="1"/>
      <c r="C1049" s="2"/>
      <c r="D1049" s="3"/>
      <c r="E1049" s="2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2:26" ht="15.75" customHeight="1" x14ac:dyDescent="0.25">
      <c r="B1050" s="1"/>
      <c r="C1050" s="2"/>
      <c r="D1050" s="3"/>
      <c r="E1050" s="2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2:26" ht="15.75" customHeight="1" x14ac:dyDescent="0.25">
      <c r="B1051" s="1"/>
      <c r="C1051" s="2"/>
      <c r="D1051" s="3"/>
      <c r="E1051" s="2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2:26" ht="15.75" customHeight="1" x14ac:dyDescent="0.25">
      <c r="B1052" s="1"/>
      <c r="C1052" s="2"/>
      <c r="D1052" s="3"/>
      <c r="E1052" s="2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2:26" ht="15.75" customHeight="1" x14ac:dyDescent="0.25">
      <c r="B1053" s="1"/>
      <c r="C1053" s="2"/>
      <c r="D1053" s="3"/>
      <c r="E1053" s="2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2:26" ht="15.75" customHeight="1" x14ac:dyDescent="0.25">
      <c r="B1054" s="1"/>
      <c r="C1054" s="2"/>
      <c r="D1054" s="3"/>
      <c r="E1054" s="2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2:26" ht="15.75" customHeight="1" x14ac:dyDescent="0.25">
      <c r="B1055" s="1"/>
      <c r="C1055" s="2"/>
      <c r="D1055" s="3"/>
      <c r="E1055" s="2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2:26" ht="15.75" customHeight="1" x14ac:dyDescent="0.25">
      <c r="B1056" s="1"/>
      <c r="C1056" s="2"/>
      <c r="D1056" s="3"/>
      <c r="E1056" s="2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2:26" ht="15.75" customHeight="1" x14ac:dyDescent="0.25">
      <c r="B1057" s="1"/>
      <c r="C1057" s="2"/>
      <c r="D1057" s="3"/>
      <c r="E1057" s="2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2:26" ht="15.75" customHeight="1" x14ac:dyDescent="0.25">
      <c r="B1058" s="1"/>
      <c r="C1058" s="2"/>
      <c r="D1058" s="3"/>
      <c r="E1058" s="2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2:26" ht="15.75" customHeight="1" x14ac:dyDescent="0.25">
      <c r="B1059" s="1"/>
      <c r="C1059" s="2"/>
      <c r="D1059" s="3"/>
      <c r="E1059" s="2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2:26" ht="15.75" customHeight="1" x14ac:dyDescent="0.25">
      <c r="B1060" s="1"/>
      <c r="C1060" s="2"/>
      <c r="D1060" s="3"/>
      <c r="E1060" s="2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2:26" ht="15.75" customHeight="1" x14ac:dyDescent="0.25">
      <c r="B1061" s="1"/>
      <c r="C1061" s="2"/>
      <c r="D1061" s="3"/>
      <c r="E1061" s="2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2:26" ht="15.75" customHeight="1" x14ac:dyDescent="0.25">
      <c r="B1062" s="1"/>
      <c r="C1062" s="2"/>
      <c r="D1062" s="3"/>
      <c r="E1062" s="2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2:26" ht="15.75" customHeight="1" x14ac:dyDescent="0.25">
      <c r="B1063" s="1"/>
      <c r="C1063" s="2"/>
      <c r="D1063" s="3"/>
      <c r="E1063" s="2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2:26" ht="15.75" customHeight="1" x14ac:dyDescent="0.25">
      <c r="B1064" s="1"/>
      <c r="C1064" s="2"/>
      <c r="D1064" s="3"/>
      <c r="E1064" s="2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2:26" ht="15.75" customHeight="1" x14ac:dyDescent="0.25">
      <c r="B1065" s="1"/>
      <c r="C1065" s="2"/>
      <c r="D1065" s="3"/>
      <c r="E1065" s="2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2:26" ht="15.75" customHeight="1" x14ac:dyDescent="0.25">
      <c r="B1066" s="1"/>
      <c r="C1066" s="2"/>
      <c r="D1066" s="3"/>
      <c r="E1066" s="2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2:26" ht="15.75" customHeight="1" x14ac:dyDescent="0.25">
      <c r="B1067" s="1"/>
      <c r="C1067" s="2"/>
      <c r="D1067" s="3"/>
      <c r="E1067" s="2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2:26" ht="15.75" customHeight="1" x14ac:dyDescent="0.25">
      <c r="B1068" s="1"/>
      <c r="C1068" s="2"/>
      <c r="D1068" s="3"/>
      <c r="E1068" s="2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2:26" ht="15.75" customHeight="1" x14ac:dyDescent="0.25">
      <c r="B1069" s="1"/>
      <c r="C1069" s="2"/>
      <c r="D1069" s="3"/>
      <c r="E1069" s="2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2:26" ht="15.75" customHeight="1" x14ac:dyDescent="0.25">
      <c r="B1070" s="1"/>
      <c r="C1070" s="2"/>
      <c r="D1070" s="3"/>
      <c r="E1070" s="2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2:26" ht="15.75" customHeight="1" x14ac:dyDescent="0.25">
      <c r="B1071" s="1"/>
      <c r="C1071" s="2"/>
      <c r="D1071" s="3"/>
      <c r="E1071" s="2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2:26" ht="15.75" customHeight="1" x14ac:dyDescent="0.25">
      <c r="B1072" s="1"/>
      <c r="C1072" s="2"/>
      <c r="D1072" s="3"/>
      <c r="E1072" s="2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2:26" ht="15.75" customHeight="1" x14ac:dyDescent="0.25">
      <c r="B1073" s="1"/>
      <c r="C1073" s="2"/>
      <c r="D1073" s="3"/>
      <c r="E1073" s="2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2:26" ht="15.75" customHeight="1" x14ac:dyDescent="0.25">
      <c r="B1074" s="1"/>
      <c r="C1074" s="2"/>
      <c r="D1074" s="3"/>
      <c r="E1074" s="2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2:26" ht="15.75" customHeight="1" x14ac:dyDescent="0.25">
      <c r="B1075" s="1"/>
      <c r="C1075" s="2"/>
      <c r="D1075" s="3"/>
      <c r="E1075" s="2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2:26" ht="15.75" customHeight="1" x14ac:dyDescent="0.25">
      <c r="B1076" s="1"/>
      <c r="C1076" s="2"/>
      <c r="D1076" s="3"/>
      <c r="E1076" s="2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2:26" ht="15.75" customHeight="1" x14ac:dyDescent="0.25">
      <c r="B1077" s="1"/>
      <c r="C1077" s="2"/>
      <c r="D1077" s="3"/>
      <c r="E1077" s="2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2:26" ht="15.75" customHeight="1" x14ac:dyDescent="0.25">
      <c r="B1078" s="1"/>
      <c r="C1078" s="2"/>
      <c r="D1078" s="3"/>
      <c r="E1078" s="2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2:26" ht="15.75" customHeight="1" x14ac:dyDescent="0.25">
      <c r="B1079" s="1"/>
      <c r="C1079" s="2"/>
      <c r="D1079" s="3"/>
      <c r="E1079" s="2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2:26" ht="15.75" customHeight="1" x14ac:dyDescent="0.25">
      <c r="B1080" s="1"/>
      <c r="C1080" s="2"/>
      <c r="D1080" s="3"/>
      <c r="E1080" s="2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2:26" ht="15.75" customHeight="1" x14ac:dyDescent="0.25">
      <c r="B1081" s="1"/>
      <c r="C1081" s="2"/>
      <c r="D1081" s="3"/>
      <c r="E1081" s="2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2:26" ht="15.75" customHeight="1" x14ac:dyDescent="0.25">
      <c r="B1082" s="1"/>
      <c r="C1082" s="2"/>
      <c r="D1082" s="3"/>
      <c r="E1082" s="2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2:26" ht="15.75" customHeight="1" x14ac:dyDescent="0.25">
      <c r="B1083" s="1"/>
      <c r="C1083" s="2"/>
      <c r="D1083" s="3"/>
      <c r="E1083" s="2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2:26" ht="15.75" customHeight="1" x14ac:dyDescent="0.25">
      <c r="B1084" s="1"/>
      <c r="C1084" s="2"/>
      <c r="D1084" s="3"/>
      <c r="E1084" s="2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2:26" ht="15.75" customHeight="1" x14ac:dyDescent="0.25">
      <c r="B1085" s="1"/>
      <c r="C1085" s="2"/>
      <c r="D1085" s="3"/>
      <c r="E1085" s="2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2:26" ht="15.75" customHeight="1" x14ac:dyDescent="0.25">
      <c r="B1086" s="1"/>
      <c r="C1086" s="2"/>
      <c r="D1086" s="3"/>
      <c r="E1086" s="2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2:26" ht="15.75" customHeight="1" x14ac:dyDescent="0.25">
      <c r="B1087" s="1"/>
      <c r="C1087" s="2"/>
      <c r="D1087" s="3"/>
      <c r="E1087" s="2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2:26" ht="15.75" customHeight="1" x14ac:dyDescent="0.25">
      <c r="B1088" s="1"/>
      <c r="C1088" s="2"/>
      <c r="D1088" s="3"/>
      <c r="E1088" s="2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2:26" ht="15.75" customHeight="1" x14ac:dyDescent="0.25">
      <c r="B1089" s="1"/>
      <c r="C1089" s="2"/>
      <c r="D1089" s="3"/>
      <c r="E1089" s="2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2:26" ht="15.75" customHeight="1" x14ac:dyDescent="0.25">
      <c r="B1090" s="1"/>
      <c r="C1090" s="2"/>
      <c r="D1090" s="3"/>
      <c r="E1090" s="2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2:26" ht="15.75" customHeight="1" x14ac:dyDescent="0.25">
      <c r="B1091" s="1"/>
      <c r="C1091" s="2"/>
      <c r="D1091" s="3"/>
      <c r="E1091" s="2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2:26" ht="15.75" customHeight="1" x14ac:dyDescent="0.25">
      <c r="B1092" s="1"/>
      <c r="C1092" s="2"/>
      <c r="D1092" s="3"/>
      <c r="E1092" s="2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2:26" ht="15.75" customHeight="1" x14ac:dyDescent="0.25">
      <c r="B1093" s="1"/>
      <c r="C1093" s="2"/>
      <c r="D1093" s="3"/>
      <c r="E1093" s="2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2:26" ht="15.75" customHeight="1" x14ac:dyDescent="0.25">
      <c r="B1094" s="1"/>
      <c r="C1094" s="2"/>
      <c r="D1094" s="3"/>
      <c r="E1094" s="2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2:26" ht="15.75" customHeight="1" x14ac:dyDescent="0.25">
      <c r="B1095" s="1"/>
      <c r="C1095" s="2"/>
      <c r="D1095" s="3"/>
      <c r="E1095" s="2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2:26" ht="15.75" customHeight="1" x14ac:dyDescent="0.25">
      <c r="B1096" s="1"/>
      <c r="C1096" s="2"/>
      <c r="D1096" s="3"/>
      <c r="E1096" s="2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2:26" ht="15.75" customHeight="1" x14ac:dyDescent="0.25">
      <c r="B1097" s="1"/>
      <c r="C1097" s="2"/>
      <c r="D1097" s="3"/>
      <c r="E1097" s="2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2:26" ht="15.75" customHeight="1" x14ac:dyDescent="0.25">
      <c r="B1098" s="1"/>
      <c r="C1098" s="2"/>
      <c r="D1098" s="3"/>
      <c r="E1098" s="2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2:26" ht="15.75" customHeight="1" x14ac:dyDescent="0.25">
      <c r="B1099" s="1"/>
      <c r="C1099" s="2"/>
      <c r="D1099" s="3"/>
      <c r="E1099" s="2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2:26" ht="15.75" customHeight="1" x14ac:dyDescent="0.25">
      <c r="B1100" s="1"/>
      <c r="C1100" s="2"/>
      <c r="D1100" s="3"/>
      <c r="E1100" s="2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2:26" ht="15.75" customHeight="1" x14ac:dyDescent="0.25">
      <c r="B1101" s="1"/>
      <c r="C1101" s="2"/>
      <c r="D1101" s="3"/>
      <c r="E1101" s="2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2:26" ht="15.75" customHeight="1" x14ac:dyDescent="0.25">
      <c r="B1102" s="1"/>
      <c r="C1102" s="2"/>
      <c r="D1102" s="3"/>
      <c r="E1102" s="2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2:26" ht="15.75" customHeight="1" x14ac:dyDescent="0.25">
      <c r="B1103" s="1"/>
      <c r="C1103" s="2"/>
      <c r="D1103" s="3"/>
      <c r="E1103" s="2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2:26" ht="15.75" customHeight="1" x14ac:dyDescent="0.25">
      <c r="B1104" s="1"/>
      <c r="C1104" s="2"/>
      <c r="D1104" s="3"/>
      <c r="E1104" s="2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2:26" ht="15.75" customHeight="1" x14ac:dyDescent="0.25">
      <c r="B1105" s="1"/>
      <c r="C1105" s="2"/>
      <c r="D1105" s="3"/>
      <c r="E1105" s="2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2:26" ht="15.75" customHeight="1" x14ac:dyDescent="0.25">
      <c r="B1106" s="1"/>
      <c r="C1106" s="2"/>
      <c r="D1106" s="3"/>
      <c r="E1106" s="2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2:26" ht="15.75" customHeight="1" x14ac:dyDescent="0.25">
      <c r="B1107" s="1"/>
      <c r="C1107" s="2"/>
      <c r="D1107" s="3"/>
      <c r="E1107" s="2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2:26" ht="15.75" customHeight="1" x14ac:dyDescent="0.25">
      <c r="B1108" s="1"/>
      <c r="C1108" s="2"/>
      <c r="D1108" s="3"/>
      <c r="E1108" s="2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2:26" ht="15.75" customHeight="1" x14ac:dyDescent="0.25">
      <c r="B1109" s="1"/>
      <c r="C1109" s="2"/>
      <c r="D1109" s="3"/>
      <c r="E1109" s="2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2:26" ht="15.75" customHeight="1" x14ac:dyDescent="0.25">
      <c r="B1110" s="1"/>
      <c r="C1110" s="2"/>
      <c r="D1110" s="3"/>
      <c r="E1110" s="2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2:26" ht="15.75" customHeight="1" x14ac:dyDescent="0.25">
      <c r="B1111" s="1"/>
      <c r="C1111" s="2"/>
      <c r="D1111" s="3"/>
      <c r="E1111" s="2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2:26" ht="15.75" customHeight="1" x14ac:dyDescent="0.25">
      <c r="B1112" s="1"/>
      <c r="C1112" s="2"/>
      <c r="D1112" s="3"/>
      <c r="E1112" s="2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2:26" ht="15.75" customHeight="1" x14ac:dyDescent="0.25">
      <c r="B1113" s="1"/>
      <c r="C1113" s="2"/>
      <c r="D1113" s="3"/>
      <c r="E1113" s="2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2:26" ht="15.75" customHeight="1" x14ac:dyDescent="0.25">
      <c r="B1114" s="1"/>
      <c r="C1114" s="2"/>
      <c r="D1114" s="3"/>
      <c r="E1114" s="2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2:26" ht="15.75" customHeight="1" x14ac:dyDescent="0.25">
      <c r="B1115" s="1"/>
      <c r="C1115" s="2"/>
      <c r="D1115" s="3"/>
      <c r="E1115" s="2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2:26" ht="15.75" customHeight="1" x14ac:dyDescent="0.25">
      <c r="B1116" s="1"/>
      <c r="C1116" s="2"/>
      <c r="D1116" s="3"/>
      <c r="E1116" s="2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2:26" ht="15.75" customHeight="1" x14ac:dyDescent="0.25">
      <c r="B1117" s="1"/>
      <c r="C1117" s="2"/>
      <c r="D1117" s="3"/>
      <c r="E1117" s="2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2:26" ht="15.75" customHeight="1" x14ac:dyDescent="0.25">
      <c r="B1118" s="1"/>
      <c r="C1118" s="2"/>
      <c r="D1118" s="3"/>
      <c r="E1118" s="2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2:26" ht="15.75" customHeight="1" x14ac:dyDescent="0.25">
      <c r="B1119" s="1"/>
      <c r="C1119" s="2"/>
      <c r="D1119" s="3"/>
      <c r="E1119" s="2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2:26" ht="15.75" customHeight="1" x14ac:dyDescent="0.25">
      <c r="B1120" s="1"/>
      <c r="C1120" s="2"/>
      <c r="D1120" s="3"/>
      <c r="E1120" s="2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2:26" ht="15.75" customHeight="1" x14ac:dyDescent="0.25">
      <c r="B1121" s="1"/>
      <c r="C1121" s="2"/>
      <c r="D1121" s="3"/>
      <c r="E1121" s="2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2:26" ht="15.75" customHeight="1" x14ac:dyDescent="0.25">
      <c r="B1122" s="1"/>
      <c r="C1122" s="2"/>
      <c r="D1122" s="3"/>
      <c r="E1122" s="2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</sheetData>
  <sheetProtection algorithmName="SHA-512" hashValue="VqggNdou4/I0Szq7fezsbuP60xnepVRf9c/+OHQvsOc193jHD7uOhMhlVWVSll0LRN9Z/UH/Suks97FTbHhLwg==" saltValue="pzip8iS7Por9qek4NQcZKA==" spinCount="100000" sheet="1" formatCells="0" formatColumns="0" formatRows="0" insertColumns="0" insertRows="0" insertHyperlinks="0" deleteColumns="0" deleteRows="0" sort="0" autoFilter="0" pivotTables="0"/>
  <mergeCells count="110">
    <mergeCell ref="H164:I164"/>
    <mergeCell ref="J164:K164"/>
    <mergeCell ref="L164:M164"/>
    <mergeCell ref="N164:O164"/>
    <mergeCell ref="N161:O161"/>
    <mergeCell ref="H162:I162"/>
    <mergeCell ref="N162:O162"/>
    <mergeCell ref="F162:G162"/>
    <mergeCell ref="F163:G163"/>
    <mergeCell ref="H163:I163"/>
    <mergeCell ref="J163:K163"/>
    <mergeCell ref="L163:M163"/>
    <mergeCell ref="N163:O163"/>
    <mergeCell ref="J162:K162"/>
    <mergeCell ref="L162:M162"/>
    <mergeCell ref="F161:G161"/>
    <mergeCell ref="H161:I161"/>
    <mergeCell ref="J161:K161"/>
    <mergeCell ref="L161:M161"/>
    <mergeCell ref="L159:M159"/>
    <mergeCell ref="N159:O159"/>
    <mergeCell ref="C160:O160"/>
    <mergeCell ref="C176:O176"/>
    <mergeCell ref="B175:O175"/>
    <mergeCell ref="F173:G173"/>
    <mergeCell ref="H173:I173"/>
    <mergeCell ref="N168:O168"/>
    <mergeCell ref="F168:G168"/>
    <mergeCell ref="F164:G164"/>
    <mergeCell ref="J173:K173"/>
    <mergeCell ref="L173:M173"/>
    <mergeCell ref="N173:O173"/>
    <mergeCell ref="L171:M171"/>
    <mergeCell ref="N171:O171"/>
    <mergeCell ref="C172:O172"/>
    <mergeCell ref="F171:G171"/>
    <mergeCell ref="H171:I171"/>
    <mergeCell ref="J171:K171"/>
    <mergeCell ref="L165:M165"/>
    <mergeCell ref="N165:O165"/>
    <mergeCell ref="H166:I166"/>
    <mergeCell ref="N166:O166"/>
    <mergeCell ref="F166:G166"/>
    <mergeCell ref="F167:G167"/>
    <mergeCell ref="H167:I167"/>
    <mergeCell ref="J167:K167"/>
    <mergeCell ref="L167:M167"/>
    <mergeCell ref="N167:O167"/>
    <mergeCell ref="J166:K166"/>
    <mergeCell ref="L166:M166"/>
    <mergeCell ref="H168:I168"/>
    <mergeCell ref="J168:K168"/>
    <mergeCell ref="L168:M168"/>
    <mergeCell ref="C153:O153"/>
    <mergeCell ref="L156:M156"/>
    <mergeCell ref="N156:O156"/>
    <mergeCell ref="C169:O169"/>
    <mergeCell ref="H170:I170"/>
    <mergeCell ref="J170:K170"/>
    <mergeCell ref="L170:M170"/>
    <mergeCell ref="N170:O170"/>
    <mergeCell ref="F165:G165"/>
    <mergeCell ref="H165:I165"/>
    <mergeCell ref="J165:K165"/>
    <mergeCell ref="J156:K156"/>
    <mergeCell ref="F157:G157"/>
    <mergeCell ref="H157:I157"/>
    <mergeCell ref="J157:K157"/>
    <mergeCell ref="H158:I158"/>
    <mergeCell ref="J158:K158"/>
    <mergeCell ref="F158:G158"/>
    <mergeCell ref="L158:M158"/>
    <mergeCell ref="N158:O158"/>
    <mergeCell ref="F170:G170"/>
    <mergeCell ref="F159:G159"/>
    <mergeCell ref="H159:I159"/>
    <mergeCell ref="J159:K159"/>
    <mergeCell ref="L157:M157"/>
    <mergeCell ref="N157:O157"/>
    <mergeCell ref="F154:G154"/>
    <mergeCell ref="H154:I154"/>
    <mergeCell ref="J154:K154"/>
    <mergeCell ref="L154:M154"/>
    <mergeCell ref="N154:O154"/>
    <mergeCell ref="C155:K155"/>
    <mergeCell ref="F156:G156"/>
    <mergeCell ref="H156:I156"/>
    <mergeCell ref="L155:M155"/>
    <mergeCell ref="N155:O155"/>
    <mergeCell ref="C148:E149"/>
    <mergeCell ref="F148:G148"/>
    <mergeCell ref="H148:I148"/>
    <mergeCell ref="J148:K148"/>
    <mergeCell ref="L148:M148"/>
    <mergeCell ref="N148:O148"/>
    <mergeCell ref="F150:G150"/>
    <mergeCell ref="J152:K152"/>
    <mergeCell ref="L150:M150"/>
    <mergeCell ref="N150:O150"/>
    <mergeCell ref="L151:M151"/>
    <mergeCell ref="N151:O151"/>
    <mergeCell ref="L152:M152"/>
    <mergeCell ref="N152:O152"/>
    <mergeCell ref="H150:I150"/>
    <mergeCell ref="J150:K150"/>
    <mergeCell ref="F151:G151"/>
    <mergeCell ref="H151:I151"/>
    <mergeCell ref="J151:K151"/>
    <mergeCell ref="F152:G152"/>
    <mergeCell ref="H152:I15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5544-E505-419D-A794-0D4B445B54C6}">
  <sheetPr codeName="Sheet5"/>
  <dimension ref="B2:M7"/>
  <sheetViews>
    <sheetView tabSelected="1" workbookViewId="0">
      <selection activeCell="B5" sqref="B5"/>
    </sheetView>
  </sheetViews>
  <sheetFormatPr defaultRowHeight="15" x14ac:dyDescent="0.25"/>
  <cols>
    <col min="2" max="2" width="17.42578125" bestFit="1" customWidth="1"/>
    <col min="3" max="3" width="17.42578125" customWidth="1"/>
    <col min="4" max="4" width="15" bestFit="1" customWidth="1"/>
    <col min="5" max="5" width="17.28515625" bestFit="1" customWidth="1"/>
    <col min="6" max="6" width="17.5703125" bestFit="1" customWidth="1"/>
    <col min="7" max="7" width="13.42578125" bestFit="1" customWidth="1"/>
    <col min="8" max="8" width="21.85546875" bestFit="1" customWidth="1"/>
    <col min="9" max="9" width="21.85546875" customWidth="1"/>
    <col min="10" max="11" width="17.5703125" customWidth="1"/>
    <col min="12" max="12" width="12.28515625" bestFit="1" customWidth="1"/>
    <col min="13" max="13" width="12.5703125" customWidth="1"/>
    <col min="14" max="14" width="12.28515625" customWidth="1"/>
  </cols>
  <sheetData>
    <row r="2" spans="2:13" x14ac:dyDescent="0.25">
      <c r="B2" t="s">
        <v>65</v>
      </c>
      <c r="C2" t="s">
        <v>77</v>
      </c>
      <c r="D2" t="s">
        <v>71</v>
      </c>
      <c r="E2" t="s">
        <v>66</v>
      </c>
      <c r="F2" t="s">
        <v>67</v>
      </c>
      <c r="G2" t="s">
        <v>68</v>
      </c>
      <c r="H2" t="s">
        <v>72</v>
      </c>
      <c r="I2" t="s">
        <v>75</v>
      </c>
      <c r="J2" t="s">
        <v>78</v>
      </c>
      <c r="K2" t="s">
        <v>79</v>
      </c>
      <c r="L2" t="s">
        <v>69</v>
      </c>
      <c r="M2" t="s">
        <v>70</v>
      </c>
    </row>
    <row r="3" spans="2:13" x14ac:dyDescent="0.25">
      <c r="E3" s="7"/>
    </row>
    <row r="4" spans="2:13" x14ac:dyDescent="0.25">
      <c r="B4" s="6">
        <v>6000000</v>
      </c>
      <c r="C4" s="4">
        <v>0.15</v>
      </c>
      <c r="D4">
        <v>5</v>
      </c>
      <c r="E4" s="4">
        <v>0.15</v>
      </c>
      <c r="F4" s="4">
        <v>1.4999999999999999E-2</v>
      </c>
      <c r="G4" s="6">
        <f>HLOOKUP(D4,'Multi Year- Hybrid Fees'!$B$148:$O$173,23,0)</f>
        <v>10440574.48552963</v>
      </c>
      <c r="H4" s="6">
        <f>VLOOKUP(D4,Backend!$D$14:$F$19,3,)</f>
        <v>300192.02435689227</v>
      </c>
      <c r="I4" s="6">
        <f>VLOOKUP(D4,Backend!$D$14:$H$19,5,)</f>
        <v>605024.61394475785</v>
      </c>
      <c r="J4" s="6">
        <f>VLOOKUP(D4,Backend!$D$14:$K$19,7,0)</f>
        <v>201674.87131491929</v>
      </c>
      <c r="K4" s="6">
        <f>VLOOKUP(D4,Backend!$D$14:$K$19,8,0)</f>
        <v>1106891.5096165694</v>
      </c>
      <c r="L4" s="5">
        <f>((G4/B4)-1)</f>
        <v>0.74009574758827168</v>
      </c>
      <c r="M4" s="5">
        <f>(G4/B4)^(1/D4)-1</f>
        <v>0.11715807531339162</v>
      </c>
    </row>
    <row r="7" spans="2:13" x14ac:dyDescent="0.25">
      <c r="F7" s="6"/>
    </row>
  </sheetData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5CD535-26CE-461D-955F-669F090F06A2}">
          <x14:formula1>
            <xm:f>Backend!$D$15:$D$19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307C-A8FD-4C09-8423-279AF978FF62}">
  <sheetPr codeName="Sheet6"/>
  <dimension ref="D13:M22"/>
  <sheetViews>
    <sheetView topLeftCell="U1" workbookViewId="0">
      <selection sqref="A1:T1048576"/>
    </sheetView>
  </sheetViews>
  <sheetFormatPr defaultRowHeight="15" x14ac:dyDescent="0.25"/>
  <cols>
    <col min="1" max="5" width="0" hidden="1" customWidth="1"/>
    <col min="6" max="8" width="10.7109375" hidden="1" customWidth="1"/>
    <col min="9" max="9" width="0" hidden="1" customWidth="1"/>
    <col min="10" max="10" width="10.7109375" hidden="1" customWidth="1"/>
    <col min="11" max="11" width="12.42578125" hidden="1" customWidth="1"/>
    <col min="12" max="20" width="0" hidden="1" customWidth="1"/>
  </cols>
  <sheetData>
    <row r="13" spans="4:13" x14ac:dyDescent="0.25"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4:13" x14ac:dyDescent="0.25">
      <c r="D14" s="8" t="s">
        <v>76</v>
      </c>
      <c r="E14" s="46" t="s">
        <v>73</v>
      </c>
      <c r="F14" s="46"/>
      <c r="G14" s="46" t="s">
        <v>74</v>
      </c>
      <c r="H14" s="46"/>
      <c r="I14" s="46" t="s">
        <v>80</v>
      </c>
      <c r="J14" s="46"/>
      <c r="K14" s="8" t="s">
        <v>81</v>
      </c>
      <c r="L14" s="8"/>
      <c r="M14" s="8"/>
    </row>
    <row r="15" spans="4:13" x14ac:dyDescent="0.25">
      <c r="D15" s="8">
        <v>1</v>
      </c>
      <c r="E15" s="47">
        <f>HLOOKUP(D15,'Multi Year- Hybrid Fees'!$B$148:$O$173,20,0)</f>
        <v>188715</v>
      </c>
      <c r="F15" s="47">
        <f>E15</f>
        <v>188715</v>
      </c>
      <c r="G15" s="47">
        <f>HLOOKUP(D15,'Multi Year- Hybrid Fees'!$B$148:$O$173,11,0)</f>
        <v>96750</v>
      </c>
      <c r="H15" s="47">
        <f>G15</f>
        <v>96750</v>
      </c>
      <c r="I15" s="47">
        <f>HLOOKUP(D15,'Multi Year- Hybrid Fees'!$B$148:$O$173,9,0)</f>
        <v>32250</v>
      </c>
      <c r="J15" s="47">
        <f>I15</f>
        <v>32250</v>
      </c>
      <c r="K15" s="47">
        <f>J15+H15+F15</f>
        <v>317715</v>
      </c>
      <c r="L15" s="8"/>
      <c r="M15" s="8"/>
    </row>
    <row r="16" spans="4:13" x14ac:dyDescent="0.25">
      <c r="D16" s="8">
        <v>2</v>
      </c>
      <c r="E16" s="47">
        <f>HLOOKUP(D16,'Multi Year- Hybrid Fees'!$B$148:$O$173,20,0)</f>
        <v>25965.494212500053</v>
      </c>
      <c r="F16" s="47">
        <f>F15+E16</f>
        <v>214680.49421250005</v>
      </c>
      <c r="G16" s="47">
        <f>HLOOKUP(D16,'Multi Year- Hybrid Fees'!$B$148:$O$173,11,0)</f>
        <v>105931.33312499999</v>
      </c>
      <c r="H16" s="47">
        <f>H15+G16</f>
        <v>202681.333125</v>
      </c>
      <c r="I16" s="47">
        <f>HLOOKUP(D16,'Multi Year- Hybrid Fees'!$B$148:$O$173,9,0)</f>
        <v>35310.444374999999</v>
      </c>
      <c r="J16" s="47">
        <f>J15+I16</f>
        <v>67560.444374999992</v>
      </c>
      <c r="K16" s="47">
        <f t="shared" ref="K16:K19" si="0">J16+H16+F16</f>
        <v>484922.27171250002</v>
      </c>
      <c r="L16" s="8"/>
      <c r="M16" s="8"/>
    </row>
    <row r="17" spans="4:13" x14ac:dyDescent="0.25">
      <c r="D17" s="8">
        <v>3</v>
      </c>
      <c r="E17" s="47">
        <f>HLOOKUP(D17,'Multi Year- Hybrid Fees'!$B$148:$O$173,20,0)</f>
        <v>24859.299245311926</v>
      </c>
      <c r="F17" s="47">
        <f>F16+E17</f>
        <v>239539.79345781199</v>
      </c>
      <c r="G17" s="47">
        <f>HLOOKUP(D17,'Multi Year- Hybrid Fees'!$B$148:$O$173,11,0)</f>
        <v>118897.06347116719</v>
      </c>
      <c r="H17" s="47">
        <f>H16+G17</f>
        <v>321578.39659616718</v>
      </c>
      <c r="I17" s="47">
        <f>HLOOKUP(D17,'Multi Year- Hybrid Fees'!$B$148:$O$173,9,0)</f>
        <v>39632.354490389065</v>
      </c>
      <c r="J17" s="47">
        <f>J16+I17</f>
        <v>107192.79886538905</v>
      </c>
      <c r="K17" s="47">
        <f t="shared" si="0"/>
        <v>668310.98891936825</v>
      </c>
      <c r="L17" s="8"/>
      <c r="M17" s="8"/>
    </row>
    <row r="18" spans="4:13" x14ac:dyDescent="0.25">
      <c r="D18" s="8">
        <v>4</v>
      </c>
      <c r="E18" s="47">
        <f>HLOOKUP(D18,'Multi Year- Hybrid Fees'!$B$148:$O$173,20,0)</f>
        <v>28625.859626244754</v>
      </c>
      <c r="F18" s="47">
        <f>F17+E18</f>
        <v>268165.65308405674</v>
      </c>
      <c r="G18" s="47">
        <f>HLOOKUP(D18,'Multi Year- Hybrid Fees'!$B$148:$O$173,11,0)</f>
        <v>133518.8512404185</v>
      </c>
      <c r="H18" s="47">
        <f>H17+G18</f>
        <v>455097.24783658568</v>
      </c>
      <c r="I18" s="47">
        <f>HLOOKUP(D18,'Multi Year- Hybrid Fees'!$B$148:$O$173,9,0)</f>
        <v>44506.28374680617</v>
      </c>
      <c r="J18" s="47">
        <f>J17+I18</f>
        <v>151699.08261219523</v>
      </c>
      <c r="K18" s="47">
        <f t="shared" si="0"/>
        <v>874961.98353283759</v>
      </c>
      <c r="L18" s="8"/>
      <c r="M18" s="8"/>
    </row>
    <row r="19" spans="4:13" x14ac:dyDescent="0.25">
      <c r="D19" s="8">
        <v>5</v>
      </c>
      <c r="E19" s="47">
        <f>HLOOKUP(D19,'Multi Year- Hybrid Fees'!$B$148:$O$173,20,0)</f>
        <v>32026.371272835506</v>
      </c>
      <c r="F19" s="47">
        <f>F18+E19</f>
        <v>300192.02435689227</v>
      </c>
      <c r="G19" s="47">
        <f>HLOOKUP(D19,'Multi Year- Hybrid Fees'!$B$148:$O$173,11,0)</f>
        <v>149927.36610817219</v>
      </c>
      <c r="H19" s="47">
        <f>H18+G19</f>
        <v>605024.61394475785</v>
      </c>
      <c r="I19" s="47">
        <f>HLOOKUP(D19,'Multi Year- Hybrid Fees'!$B$148:$O$173,9,0)</f>
        <v>49975.788702724065</v>
      </c>
      <c r="J19" s="47">
        <f>J18+I19</f>
        <v>201674.87131491929</v>
      </c>
      <c r="K19" s="47">
        <f t="shared" si="0"/>
        <v>1106891.5096165694</v>
      </c>
      <c r="L19" s="8"/>
      <c r="M19" s="8"/>
    </row>
    <row r="20" spans="4:13" x14ac:dyDescent="0.25"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4:13" x14ac:dyDescent="0.25"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4:13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E14:F14"/>
    <mergeCell ref="G14:H14"/>
    <mergeCell ref="I14:J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2024-07-29 15:39:49</KDate>
  <Classification>SEBI-CONFIDENTIAL</Classification>
  <Subclassification/>
  <HostName>MUM0112331</HostName>
  <Domain_User>SEBINT/2331</Domain_User>
  <IPAdd>10.21.49.40</IPAdd>
  <FilePath>C:\Users\2331\AppData\Local\Microsoft\Windows\INetCache\Content.Outlook\XJTK2SSD\1. APMI Fee Illustration- Final Submission (003).xlsx</FilePath>
  <KID>6C3C8C09D795638578643890464979</KID>
  <UniqueName/>
  <Suggested/>
  <Justification/>
</Klassify>
</file>

<file path=customXml/itemProps1.xml><?xml version="1.0" encoding="utf-8"?>
<ds:datastoreItem xmlns:ds="http://schemas.openxmlformats.org/officeDocument/2006/customXml" ds:itemID="{4129B68D-1CFD-4A3F-B60D-0A6CDAB7AB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Year- Hybrid Fees</vt:lpstr>
      <vt:lpstr>performance </vt:lpstr>
      <vt:lpstr>Backend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Bohra</dc:creator>
  <cp:lastModifiedBy>Pankaj Sharma</cp:lastModifiedBy>
  <cp:lastPrinted>2024-07-29T09:59:59Z</cp:lastPrinted>
  <dcterms:created xsi:type="dcterms:W3CDTF">2024-06-06T09:43:50Z</dcterms:created>
  <dcterms:modified xsi:type="dcterms:W3CDTF">2024-09-30T13:36:54Z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SEBI-CONFIDENTIAL</vt:lpwstr>
  </property>
  <property fmtid="{D5CDD505-2E9C-101B-9397-08002B2CF9AE}" pid="3" name="Rules">
    <vt:lpwstr/>
  </property>
  <property fmtid="{D5CDD505-2E9C-101B-9397-08002B2CF9AE}" pid="4" name="KID">
    <vt:lpwstr>6C3C8C09D795638578643890464979</vt:lpwstr>
  </property>
</Properties>
</file>